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OWNER\OneDrive\바탕 화면\"/>
    </mc:Choice>
  </mc:AlternateContent>
  <xr:revisionPtr revIDLastSave="0" documentId="8_{3BE48B89-2D71-4B2B-9417-BF6EC2CD5A9F}" xr6:coauthVersionLast="47" xr6:coauthVersionMax="47" xr10:uidLastSave="{00000000-0000-0000-0000-000000000000}"/>
  <bookViews>
    <workbookView xWindow="28680" yWindow="-120" windowWidth="29040" windowHeight="15840" tabRatio="636" firstSheet="3" activeTab="5" xr2:uid="{00000000-000D-0000-FFFF-FFFF00000000}"/>
  </bookViews>
  <sheets>
    <sheet name="돌망태헐기및쌓기수량" sheetId="23" state="hidden" r:id="rId1"/>
    <sheet name="돌망태 자재집계표" sheetId="24" state="hidden" r:id="rId2"/>
    <sheet name="돌망태헐기및쌓기 전체수량집계표" sheetId="1" state="hidden" r:id="rId3"/>
    <sheet name="돌망태 총괄수량집계표" sheetId="13" r:id="rId4"/>
    <sheet name="연장및면적산출" sheetId="20" r:id="rId5"/>
    <sheet name="돌망태수량" sheetId="21" r:id="rId6"/>
  </sheets>
  <definedNames>
    <definedName name="_xlnm.Print_Area" localSheetId="1">'돌망태 자재집계표'!$A$1:$I$9</definedName>
    <definedName name="_xlnm.Print_Area" localSheetId="0">돌망태헐기및쌓기수량!$A$1:$F$7</definedName>
    <definedName name="_xlnm.Print_Area" localSheetId="4">연장및면적산출!$A$1:$R$17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3" i="24" l="1"/>
  <c r="L3" i="24"/>
  <c r="K3" i="24"/>
  <c r="L18" i="20"/>
  <c r="F8" i="13" l="1"/>
  <c r="F8" i="24" s="1"/>
  <c r="F7" i="13"/>
  <c r="F7" i="24" s="1"/>
  <c r="F6" i="13"/>
  <c r="F6" i="24" s="1"/>
  <c r="F4" i="13"/>
  <c r="F4" i="24" s="1"/>
  <c r="L16" i="20"/>
  <c r="F3" i="13" s="1"/>
  <c r="L15" i="20"/>
  <c r="F3" i="24" l="1"/>
  <c r="D6" i="1"/>
  <c r="E6" i="23" s="1"/>
  <c r="L17" i="20"/>
  <c r="G8" i="13"/>
  <c r="G6" i="13"/>
  <c r="G6" i="24" l="1"/>
  <c r="G8" i="24"/>
  <c r="K11" i="20"/>
  <c r="M11" i="20" s="1"/>
  <c r="I11" i="20"/>
  <c r="G11" i="20"/>
  <c r="D11" i="20"/>
  <c r="B11" i="20"/>
  <c r="K10" i="20"/>
  <c r="M10" i="20" s="1"/>
  <c r="I10" i="20"/>
  <c r="G10" i="20"/>
  <c r="D10" i="20"/>
  <c r="B10" i="20"/>
  <c r="K9" i="20"/>
  <c r="M9" i="20" s="1"/>
  <c r="I9" i="20"/>
  <c r="G9" i="20"/>
  <c r="D9" i="20"/>
  <c r="B9" i="20"/>
  <c r="K8" i="20"/>
  <c r="M8" i="20" s="1"/>
  <c r="I8" i="20"/>
  <c r="G8" i="20"/>
  <c r="D8" i="20"/>
  <c r="B8" i="20"/>
  <c r="K7" i="20"/>
  <c r="M7" i="20" s="1"/>
  <c r="I7" i="20"/>
  <c r="G7" i="20"/>
  <c r="D7" i="20"/>
  <c r="B7" i="20"/>
  <c r="K6" i="20"/>
  <c r="M6" i="20" s="1"/>
  <c r="I6" i="20"/>
  <c r="G6" i="20"/>
  <c r="D6" i="20"/>
  <c r="B6" i="20"/>
  <c r="K5" i="20"/>
  <c r="M5" i="20" s="1"/>
  <c r="I5" i="20"/>
  <c r="G5" i="20"/>
  <c r="D5" i="20"/>
  <c r="B5" i="20"/>
  <c r="I4" i="20"/>
  <c r="G4" i="20"/>
  <c r="D4" i="20"/>
  <c r="B4" i="20"/>
  <c r="M15" i="20" l="1"/>
  <c r="J5" i="20"/>
  <c r="N5" i="20" s="1"/>
  <c r="P5" i="20" s="1"/>
  <c r="Q5" i="20" s="1"/>
  <c r="J9" i="20"/>
  <c r="N9" i="20" s="1"/>
  <c r="P9" i="20" s="1"/>
  <c r="Q9" i="20" s="1"/>
  <c r="J11" i="20"/>
  <c r="N11" i="20" s="1"/>
  <c r="P11" i="20" s="1"/>
  <c r="Q11" i="20" s="1"/>
  <c r="J10" i="20"/>
  <c r="N10" i="20" s="1"/>
  <c r="P10" i="20" s="1"/>
  <c r="Q10" i="20" s="1"/>
  <c r="J7" i="20"/>
  <c r="N7" i="20" s="1"/>
  <c r="P7" i="20" s="1"/>
  <c r="Q7" i="20" s="1"/>
  <c r="J6" i="20"/>
  <c r="N6" i="20" s="1"/>
  <c r="P6" i="20" s="1"/>
  <c r="Q6" i="20" s="1"/>
  <c r="J8" i="20"/>
  <c r="N8" i="20" s="1"/>
  <c r="P8" i="20" s="1"/>
  <c r="Q8" i="20" s="1"/>
  <c r="Q15" i="20" l="1"/>
  <c r="K4" i="20"/>
  <c r="M4" i="20" s="1"/>
  <c r="J4" i="20"/>
  <c r="P15" i="20" l="1"/>
  <c r="D5" i="13" s="1"/>
  <c r="M16" i="20"/>
  <c r="M17" i="20" s="1"/>
  <c r="K17" i="20" s="1"/>
  <c r="C7" i="23" s="1"/>
  <c r="M18" i="20"/>
  <c r="N4" i="20"/>
  <c r="D3" i="13"/>
  <c r="D8" i="13"/>
  <c r="D8" i="24" s="1"/>
  <c r="D7" i="13"/>
  <c r="D7" i="24" s="1"/>
  <c r="D6" i="13"/>
  <c r="D6" i="24" s="1"/>
  <c r="D4" i="13"/>
  <c r="D4" i="24" s="1"/>
  <c r="D5" i="1" l="1"/>
  <c r="E5" i="23" s="1"/>
  <c r="E7" i="23" s="1"/>
  <c r="D3" i="24"/>
  <c r="B5" i="1"/>
  <c r="B6" i="1"/>
  <c r="E6" i="13"/>
  <c r="H6" i="13" s="1"/>
  <c r="E8" i="13"/>
  <c r="H8" i="13" s="1"/>
  <c r="E6" i="24" l="1"/>
  <c r="H6" i="24" s="1"/>
  <c r="E8" i="24"/>
  <c r="H8" i="24" s="1"/>
  <c r="P4" i="20"/>
  <c r="Q4" i="20" l="1"/>
  <c r="Q18" i="20" l="1"/>
  <c r="Q16" i="20"/>
  <c r="P16" i="20" s="1"/>
  <c r="E3" i="13"/>
  <c r="G3" i="13" l="1"/>
  <c r="F5" i="13"/>
  <c r="Q17" i="20"/>
  <c r="P17" i="20" s="1"/>
  <c r="E7" i="13"/>
  <c r="E3" i="24"/>
  <c r="E4" i="13"/>
  <c r="E7" i="24" l="1"/>
  <c r="E4" i="24"/>
  <c r="G5" i="13"/>
  <c r="F5" i="24"/>
  <c r="G5" i="24" s="1"/>
  <c r="E9" i="13"/>
  <c r="G3" i="24"/>
  <c r="G7" i="13"/>
  <c r="G9" i="13" s="1"/>
  <c r="G4" i="13"/>
  <c r="H4" i="13" s="1"/>
  <c r="E5" i="13"/>
  <c r="D5" i="24"/>
  <c r="E5" i="24" s="1"/>
  <c r="H5" i="13" l="1"/>
  <c r="H5" i="24"/>
  <c r="H7" i="13"/>
  <c r="G4" i="24"/>
  <c r="H4" i="24" s="1"/>
  <c r="G7" i="24"/>
  <c r="G9" i="24" s="1"/>
  <c r="H9" i="13"/>
  <c r="E9" i="24"/>
  <c r="H9" i="24" l="1"/>
  <c r="H7" i="24"/>
</calcChain>
</file>

<file path=xl/sharedStrings.xml><?xml version="1.0" encoding="utf-8"?>
<sst xmlns="http://schemas.openxmlformats.org/spreadsheetml/2006/main" count="193" uniqueCount="88">
  <si>
    <t>공  종</t>
    <phoneticPr fontId="10" type="noConversion"/>
  </si>
  <si>
    <t>공종코드</t>
    <phoneticPr fontId="10" type="noConversion"/>
  </si>
  <si>
    <t>비  고</t>
    <phoneticPr fontId="10" type="noConversion"/>
  </si>
  <si>
    <t>규  격</t>
    <phoneticPr fontId="10" type="noConversion"/>
  </si>
  <si>
    <t>단위</t>
    <phoneticPr fontId="10" type="noConversion"/>
  </si>
  <si>
    <t>수량</t>
    <phoneticPr fontId="10" type="noConversion"/>
  </si>
  <si>
    <t>공  종</t>
    <phoneticPr fontId="10" type="noConversion"/>
  </si>
  <si>
    <t>규  격</t>
    <phoneticPr fontId="10" type="noConversion"/>
  </si>
  <si>
    <t>단위</t>
    <phoneticPr fontId="10" type="noConversion"/>
  </si>
  <si>
    <t>계</t>
    <phoneticPr fontId="10" type="noConversion"/>
  </si>
  <si>
    <t>비  고</t>
    <phoneticPr fontId="10" type="noConversion"/>
  </si>
  <si>
    <t>H</t>
    <phoneticPr fontId="10" type="noConversion"/>
  </si>
  <si>
    <t>+</t>
    <phoneticPr fontId="10" type="noConversion"/>
  </si>
  <si>
    <t xml:space="preserve"> </t>
    <phoneticPr fontId="10" type="noConversion"/>
  </si>
  <si>
    <t>CEJ</t>
    <phoneticPr fontId="10" type="noConversion"/>
  </si>
  <si>
    <t>현장타설콘크리트공사</t>
    <phoneticPr fontId="10" type="noConversion"/>
  </si>
  <si>
    <t>m</t>
    <phoneticPr fontId="10" type="noConversion"/>
  </si>
  <si>
    <t>ea</t>
    <phoneticPr fontId="10" type="noConversion"/>
  </si>
  <si>
    <t>CEJ3301000</t>
    <phoneticPr fontId="11" type="noConversion"/>
  </si>
  <si>
    <t>돌망태 헐기 및 쌓기 수량집계표</t>
    <phoneticPr fontId="10" type="noConversion"/>
  </si>
  <si>
    <t>㎡</t>
    <phoneticPr fontId="38" type="noConversion"/>
  </si>
  <si>
    <t>천단채움</t>
    <phoneticPr fontId="38" type="noConversion"/>
  </si>
  <si>
    <t>사거리</t>
    <phoneticPr fontId="10" type="noConversion"/>
  </si>
  <si>
    <t>산            출            근          거</t>
    <phoneticPr fontId="38" type="noConversion"/>
  </si>
  <si>
    <t>천단채움재</t>
    <phoneticPr fontId="38" type="noConversion"/>
  </si>
  <si>
    <t>H</t>
    <phoneticPr fontId="38" type="noConversion"/>
  </si>
  <si>
    <t>1:1.5</t>
    <phoneticPr fontId="38" type="noConversion"/>
  </si>
  <si>
    <t>타원형돌망태</t>
    <phoneticPr fontId="38" type="noConversion"/>
  </si>
  <si>
    <t>L</t>
    <phoneticPr fontId="38" type="noConversion"/>
  </si>
  <si>
    <t>(#8-450x900)</t>
    <phoneticPr fontId="38" type="noConversion"/>
  </si>
  <si>
    <t>VAR</t>
    <phoneticPr fontId="38" type="noConversion"/>
  </si>
  <si>
    <t>( 1.0㎡당 )</t>
    <phoneticPr fontId="38" type="noConversion"/>
  </si>
  <si>
    <t>=</t>
    <phoneticPr fontId="38" type="noConversion"/>
  </si>
  <si>
    <t>( 1.0m당 )</t>
    <phoneticPr fontId="38" type="noConversion"/>
  </si>
  <si>
    <t>㎥</t>
    <phoneticPr fontId="38" type="noConversion"/>
  </si>
  <si>
    <t>돌망태(타원형)</t>
    <phoneticPr fontId="10" type="noConversion"/>
  </si>
  <si>
    <t>#8-450x950</t>
    <phoneticPr fontId="10" type="noConversion"/>
  </si>
  <si>
    <t>수  량</t>
    <phoneticPr fontId="10" type="noConversion"/>
  </si>
  <si>
    <t>돌망태뚜껑</t>
    <phoneticPr fontId="10" type="noConversion"/>
  </si>
  <si>
    <t>돌망태채움</t>
    <phoneticPr fontId="10" type="noConversion"/>
  </si>
  <si>
    <t>천단채움</t>
    <phoneticPr fontId="11" type="noConversion"/>
  </si>
  <si>
    <t>조약돌</t>
    <phoneticPr fontId="10" type="noConversion"/>
  </si>
  <si>
    <t>공  종</t>
    <phoneticPr fontId="38" type="noConversion"/>
  </si>
  <si>
    <t>수  량</t>
    <phoneticPr fontId="38" type="noConversion"/>
  </si>
  <si>
    <t>(#8-450x950)</t>
    <phoneticPr fontId="38" type="noConversion"/>
  </si>
  <si>
    <t>돌망태</t>
    <phoneticPr fontId="38" type="noConversion"/>
  </si>
  <si>
    <t>돌망태뚜껑</t>
    <phoneticPr fontId="38" type="noConversion"/>
  </si>
  <si>
    <t>돌망태채움</t>
    <phoneticPr fontId="38" type="noConversion"/>
  </si>
  <si>
    <t>(조약돌)</t>
    <phoneticPr fontId="38" type="noConversion"/>
  </si>
  <si>
    <t>ea</t>
    <phoneticPr fontId="38" type="noConversion"/>
  </si>
  <si>
    <t>돌망태 헐기 및 쌓기 단위수량 산출서</t>
    <phoneticPr fontId="11" type="noConversion"/>
  </si>
  <si>
    <t>No.</t>
    <phoneticPr fontId="11" type="noConversion"/>
  </si>
  <si>
    <t>측  점</t>
    <phoneticPr fontId="10" type="noConversion"/>
  </si>
  <si>
    <t>바닥</t>
    <phoneticPr fontId="10" type="noConversion"/>
  </si>
  <si>
    <t>길이</t>
    <phoneticPr fontId="10" type="noConversion"/>
  </si>
  <si>
    <t>지반고(1)</t>
    <phoneticPr fontId="10" type="noConversion"/>
  </si>
  <si>
    <t>지반고(2)</t>
    <phoneticPr fontId="10" type="noConversion"/>
  </si>
  <si>
    <t>돌망태 헐기 및 쌓기</t>
    <phoneticPr fontId="10" type="noConversion"/>
  </si>
  <si>
    <t>~</t>
    <phoneticPr fontId="11" type="noConversion"/>
  </si>
  <si>
    <t>돌망태 연장 및 면적 산출표</t>
    <phoneticPr fontId="10" type="noConversion"/>
  </si>
  <si>
    <t>설치면적</t>
    <phoneticPr fontId="10" type="noConversion"/>
  </si>
  <si>
    <t>평균길이</t>
    <phoneticPr fontId="11" type="noConversion"/>
  </si>
  <si>
    <t>면적 계</t>
    <phoneticPr fontId="11" type="noConversion"/>
  </si>
  <si>
    <t>m2</t>
    <phoneticPr fontId="10" type="noConversion"/>
  </si>
  <si>
    <t>m3</t>
    <phoneticPr fontId="10" type="noConversion"/>
  </si>
  <si>
    <t>조약돌 계</t>
    <phoneticPr fontId="11" type="noConversion"/>
  </si>
  <si>
    <t>m</t>
    <phoneticPr fontId="11" type="noConversion"/>
  </si>
  <si>
    <t>분담공종</t>
    <phoneticPr fontId="11" type="noConversion"/>
  </si>
  <si>
    <t>계</t>
    <phoneticPr fontId="11" type="noConversion"/>
  </si>
  <si>
    <t>분담공종</t>
    <phoneticPr fontId="10" type="noConversion"/>
  </si>
  <si>
    <t>충남서부권</t>
    <phoneticPr fontId="11" type="noConversion"/>
  </si>
  <si>
    <t>평균H</t>
    <phoneticPr fontId="11" type="noConversion"/>
  </si>
  <si>
    <t>수평W
m</t>
    <phoneticPr fontId="10" type="noConversion"/>
  </si>
  <si>
    <t>비고</t>
    <phoneticPr fontId="11" type="noConversion"/>
  </si>
  <si>
    <t>충남서부권</t>
    <phoneticPr fontId="10" type="noConversion"/>
  </si>
  <si>
    <t>분담공종</t>
    <phoneticPr fontId="10" type="noConversion"/>
  </si>
  <si>
    <t>충남서부권</t>
    <phoneticPr fontId="10" type="noConversion"/>
  </si>
  <si>
    <t>돌망태 총괄수량 집계표</t>
    <phoneticPr fontId="10" type="noConversion"/>
  </si>
  <si>
    <t>돌망태 헐기 및 쌓기 전체수량 집계표</t>
    <phoneticPr fontId="10" type="noConversion"/>
  </si>
  <si>
    <t>분담공종</t>
    <phoneticPr fontId="41" type="noConversion"/>
  </si>
  <si>
    <t>충남서부권</t>
    <phoneticPr fontId="41" type="noConversion"/>
  </si>
  <si>
    <t>안정화사업</t>
    <phoneticPr fontId="41" type="noConversion"/>
  </si>
  <si>
    <t>돌망태 자재 집계표</t>
    <phoneticPr fontId="10" type="noConversion"/>
  </si>
  <si>
    <t>60% 유용</t>
    <phoneticPr fontId="11" type="noConversion"/>
  </si>
  <si>
    <t>구분</t>
    <phoneticPr fontId="11" type="noConversion"/>
  </si>
  <si>
    <t>연장</t>
    <phoneticPr fontId="10" type="noConversion"/>
  </si>
  <si>
    <t>H×연장</t>
    <phoneticPr fontId="11" type="noConversion"/>
  </si>
  <si>
    <t>연장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</si>
</sst>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9"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176" formatCode="_ * #,##0_ ;_ * \-#,##0_ ;_ * &quot;-&quot;_ ;_ @_ "/>
    <numFmt numFmtId="177" formatCode="_ * #,##0.00_ ;_ * \-#,##0.00_ ;_ * &quot;-&quot;??_ ;_ @_ "/>
    <numFmt numFmtId="178" formatCode="&quot;=&quot;0"/>
    <numFmt numFmtId="179" formatCode="#."/>
    <numFmt numFmtId="180" formatCode="_ * #,##0.00_ ;_ * &quot;₩&quot;\!\-#,##0.00_ ;_ * &quot;-&quot;??_ ;_ @_ "/>
    <numFmt numFmtId="181" formatCode="_ &quot;₩&quot;* #,##0_ ;_ &quot;₩&quot;* &quot;₩&quot;\!\-#,##0_ ;_ &quot;₩&quot;* &quot;-&quot;_ ;_ @_ "/>
    <numFmt numFmtId="182" formatCode="_ &quot;₩&quot;* #,##0.00_ ;_ &quot;₩&quot;* &quot;₩&quot;\!\-#,##0.00_ ;_ &quot;₩&quot;* &quot;-&quot;??_ ;_ @_ "/>
    <numFmt numFmtId="183" formatCode="_-* #,##0.00_-;\-* #,##0.00_-;_-* &quot;-&quot;_-;_-@_-"/>
    <numFmt numFmtId="184" formatCode="_-* #,##0.000_-;\-* #,##0.000_-;_-* &quot;-&quot;_-;_-@_-"/>
    <numFmt numFmtId="185" formatCode="_-* #,##0.0_-;\-* #,##0.0_-;_-* &quot;-&quot;_-;_-@_-"/>
    <numFmt numFmtId="186" formatCode="#,##0.00&quot; m&quot;"/>
    <numFmt numFmtId="187" formatCode="#,##0.00&quot; ㎡&quot;"/>
    <numFmt numFmtId="188" formatCode="0.000"/>
    <numFmt numFmtId="189" formatCode="#,##0.00&quot; m2&quot;"/>
    <numFmt numFmtId="190" formatCode="0.0"/>
  </numFmts>
  <fonts count="43">
    <font>
      <sz val="9"/>
      <name val="굴림체"/>
      <family val="3"/>
      <charset val="129"/>
    </font>
    <font>
      <sz val="10"/>
      <name val="Arial"/>
      <family val="2"/>
    </font>
    <font>
      <sz val="12"/>
      <name val="바탕체"/>
      <family val="1"/>
      <charset val="129"/>
    </font>
    <font>
      <sz val="11"/>
      <name val="돋움"/>
      <family val="3"/>
      <charset val="129"/>
    </font>
    <font>
      <sz val="10"/>
      <name val="굴림체"/>
      <family val="3"/>
      <charset val="129"/>
    </font>
    <font>
      <sz val="12"/>
      <name val="¹UAAA¼"/>
      <family val="1"/>
      <charset val="129"/>
    </font>
    <font>
      <sz val="12"/>
      <name val="¹ÙÅÁÃ¼"/>
      <family val="1"/>
      <charset val="129"/>
    </font>
    <font>
      <sz val="10"/>
      <name val="μ¸¿oA¼"/>
      <family val="3"/>
      <charset val="129"/>
    </font>
    <font>
      <sz val="12"/>
      <name val="System"/>
      <family val="2"/>
      <charset val="129"/>
    </font>
    <font>
      <sz val="8"/>
      <name val="돋움체"/>
      <family val="3"/>
      <charset val="129"/>
    </font>
    <font>
      <sz val="8"/>
      <name val="돋움"/>
      <family val="3"/>
      <charset val="129"/>
    </font>
    <font>
      <sz val="8"/>
      <name val="굴림체"/>
      <family val="3"/>
      <charset val="129"/>
    </font>
    <font>
      <sz val="9"/>
      <name val="돋움"/>
      <family val="3"/>
      <charset val="129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굴림"/>
      <family val="3"/>
      <charset val="129"/>
    </font>
    <font>
      <sz val="11"/>
      <color indexed="9"/>
      <name val="굴림"/>
      <family val="3"/>
      <charset val="129"/>
    </font>
    <font>
      <sz val="11"/>
      <color indexed="10"/>
      <name val="굴림"/>
      <family val="3"/>
      <charset val="129"/>
    </font>
    <font>
      <b/>
      <sz val="11"/>
      <color indexed="52"/>
      <name val="굴림"/>
      <family val="3"/>
      <charset val="129"/>
    </font>
    <font>
      <sz val="11"/>
      <color indexed="20"/>
      <name val="굴림"/>
      <family val="3"/>
      <charset val="129"/>
    </font>
    <font>
      <sz val="11"/>
      <color indexed="60"/>
      <name val="굴림"/>
      <family val="3"/>
      <charset val="129"/>
    </font>
    <font>
      <i/>
      <sz val="11"/>
      <color indexed="23"/>
      <name val="굴림"/>
      <family val="3"/>
      <charset val="129"/>
    </font>
    <font>
      <b/>
      <sz val="11"/>
      <color indexed="9"/>
      <name val="굴림"/>
      <family val="3"/>
      <charset val="129"/>
    </font>
    <font>
      <sz val="11"/>
      <color indexed="52"/>
      <name val="굴림"/>
      <family val="3"/>
      <charset val="129"/>
    </font>
    <font>
      <b/>
      <sz val="11"/>
      <color indexed="8"/>
      <name val="굴림"/>
      <family val="3"/>
      <charset val="129"/>
    </font>
    <font>
      <sz val="11"/>
      <color indexed="62"/>
      <name val="굴림"/>
      <family val="3"/>
      <charset val="129"/>
    </font>
    <font>
      <b/>
      <sz val="18"/>
      <color indexed="56"/>
      <name val="맑은 고딕"/>
      <family val="3"/>
      <charset val="129"/>
    </font>
    <font>
      <b/>
      <sz val="15"/>
      <color indexed="56"/>
      <name val="굴림"/>
      <family val="3"/>
      <charset val="129"/>
    </font>
    <font>
      <b/>
      <sz val="13"/>
      <color indexed="56"/>
      <name val="굴림"/>
      <family val="3"/>
      <charset val="129"/>
    </font>
    <font>
      <b/>
      <sz val="11"/>
      <color indexed="56"/>
      <name val="굴림"/>
      <family val="3"/>
      <charset val="129"/>
    </font>
    <font>
      <sz val="11"/>
      <color indexed="17"/>
      <name val="굴림"/>
      <family val="3"/>
      <charset val="129"/>
    </font>
    <font>
      <b/>
      <sz val="11"/>
      <color indexed="63"/>
      <name val="굴림"/>
      <family val="3"/>
      <charset val="129"/>
    </font>
    <font>
      <sz val="1"/>
      <color indexed="16"/>
      <name val="Courier"/>
      <family val="3"/>
    </font>
    <font>
      <sz val="12"/>
      <name val="돋움체"/>
      <family val="3"/>
      <charset val="129"/>
    </font>
    <font>
      <b/>
      <sz val="14"/>
      <name val="돋움"/>
      <family val="3"/>
      <charset val="129"/>
    </font>
    <font>
      <b/>
      <sz val="9"/>
      <name val="돋움"/>
      <family val="3"/>
      <charset val="129"/>
    </font>
    <font>
      <sz val="9"/>
      <name val="굴림체"/>
      <family val="3"/>
      <charset val="129"/>
    </font>
    <font>
      <b/>
      <sz val="16"/>
      <name val="돋움"/>
      <family val="3"/>
      <charset val="129"/>
    </font>
    <font>
      <sz val="12"/>
      <name val="굴림"/>
      <family val="3"/>
      <charset val="129"/>
    </font>
    <font>
      <sz val="9"/>
      <color rgb="FF0000CC"/>
      <name val="돋움"/>
      <family val="3"/>
      <charset val="129"/>
    </font>
    <font>
      <b/>
      <sz val="9"/>
      <color rgb="FFFF0000"/>
      <name val="돋움"/>
      <family val="3"/>
      <charset val="129"/>
    </font>
    <font>
      <sz val="8"/>
      <name val="돋움"/>
      <family val="2"/>
      <charset val="129"/>
    </font>
    <font>
      <b/>
      <sz val="9"/>
      <color rgb="FF0070C0"/>
      <name val="돋움"/>
      <family val="3"/>
      <charset val="129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0070C0"/>
      </left>
      <right style="medium">
        <color rgb="FF0070C0"/>
      </right>
      <top style="medium">
        <color rgb="FF0070C0"/>
      </top>
      <bottom style="medium">
        <color rgb="FF0070C0"/>
      </bottom>
      <diagonal/>
    </border>
  </borders>
  <cellStyleXfs count="70">
    <xf numFmtId="0" fontId="0" fillId="0" borderId="0"/>
    <xf numFmtId="0" fontId="3" fillId="0" borderId="0"/>
    <xf numFmtId="0" fontId="14" fillId="0" borderId="0"/>
    <xf numFmtId="0" fontId="15" fillId="2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176" fontId="1" fillId="0" borderId="0" applyFont="0" applyFill="0" applyBorder="0" applyAlignment="0" applyProtection="0"/>
    <xf numFmtId="181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7" fillId="0" borderId="0" applyFont="0" applyFill="0" applyBorder="0" applyAlignment="0" applyProtection="0"/>
    <xf numFmtId="180" fontId="5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5" fillId="0" borderId="0"/>
    <xf numFmtId="0" fontId="6" fillId="0" borderId="0"/>
    <xf numFmtId="0" fontId="8" fillId="0" borderId="0"/>
    <xf numFmtId="179" fontId="32" fillId="0" borderId="0">
      <protection locked="0"/>
    </xf>
    <xf numFmtId="38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9" fontId="32" fillId="0" borderId="0">
      <protection locked="0"/>
    </xf>
    <xf numFmtId="0" fontId="33" fillId="0" borderId="0" applyFont="0" applyFill="0" applyBorder="0" applyAlignment="0" applyProtection="0"/>
    <xf numFmtId="178" fontId="9" fillId="0" borderId="0" applyFont="0" applyFill="0" applyBorder="0" applyAlignment="0" applyProtection="0"/>
    <xf numFmtId="0" fontId="13" fillId="0" borderId="0"/>
    <xf numFmtId="0" fontId="1" fillId="0" borderId="0" applyNumberFormat="0" applyFill="0" applyBorder="0" applyAlignment="0" applyProtection="0"/>
    <xf numFmtId="179" fontId="32" fillId="0" borderId="0">
      <protection locked="0"/>
    </xf>
    <xf numFmtId="0" fontId="16" fillId="16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20" borderId="1" applyNumberFormat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4" fillId="21" borderId="2" applyNumberFormat="0" applyFont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23" borderId="3" applyNumberFormat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25" fillId="7" borderId="1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1" fillId="20" borderId="9" applyNumberFormat="0" applyAlignment="0" applyProtection="0">
      <alignment vertical="center"/>
    </xf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4" fontId="36" fillId="0" borderId="0" applyFont="0" applyFill="0" applyBorder="0" applyAlignment="0" applyProtection="0">
      <alignment vertical="center"/>
    </xf>
    <xf numFmtId="42" fontId="36" fillId="0" borderId="0" applyFont="0" applyFill="0" applyBorder="0" applyAlignment="0" applyProtection="0">
      <alignment vertical="center"/>
    </xf>
    <xf numFmtId="9" fontId="36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/>
  </cellStyleXfs>
  <cellXfs count="104">
    <xf numFmtId="0" fontId="0" fillId="0" borderId="0" xfId="0"/>
    <xf numFmtId="0" fontId="12" fillId="0" borderId="10" xfId="0" applyFont="1" applyBorder="1" applyAlignment="1" applyProtection="1">
      <alignment horizontal="center" vertical="center" shrinkToFit="1"/>
      <protection hidden="1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 applyProtection="1">
      <alignment horizontal="center" vertical="center"/>
      <protection hidden="1"/>
    </xf>
    <xf numFmtId="0" fontId="35" fillId="0" borderId="10" xfId="0" applyFont="1" applyBorder="1" applyAlignment="1" applyProtection="1">
      <alignment horizontal="center" vertical="center"/>
      <protection hidden="1"/>
    </xf>
    <xf numFmtId="0" fontId="12" fillId="0" borderId="0" xfId="0" applyFont="1" applyAlignment="1" applyProtection="1">
      <alignment horizontal="center" vertical="center"/>
      <protection hidden="1"/>
    </xf>
    <xf numFmtId="0" fontId="12" fillId="0" borderId="0" xfId="0" applyFont="1" applyAlignment="1" applyProtection="1">
      <alignment horizontal="left" vertical="center"/>
      <protection hidden="1"/>
    </xf>
    <xf numFmtId="0" fontId="12" fillId="0" borderId="0" xfId="0" applyFont="1" applyAlignment="1">
      <alignment horizontal="right" vertical="center"/>
    </xf>
    <xf numFmtId="2" fontId="12" fillId="0" borderId="10" xfId="0" applyNumberFormat="1" applyFont="1" applyBorder="1" applyAlignment="1" applyProtection="1">
      <alignment horizontal="center" vertical="center"/>
      <protection hidden="1"/>
    </xf>
    <xf numFmtId="0" fontId="12" fillId="0" borderId="0" xfId="0" applyFont="1" applyAlignment="1">
      <alignment horizontal="center" vertical="center"/>
    </xf>
    <xf numFmtId="183" fontId="12" fillId="0" borderId="10" xfId="0" applyNumberFormat="1" applyFont="1" applyBorder="1" applyAlignment="1">
      <alignment horizontal="center" vertical="center"/>
    </xf>
    <xf numFmtId="184" fontId="12" fillId="0" borderId="10" xfId="0" applyNumberFormat="1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2" fontId="12" fillId="0" borderId="14" xfId="0" applyNumberFormat="1" applyFont="1" applyBorder="1" applyAlignment="1">
      <alignment horizontal="center" vertical="center"/>
    </xf>
    <xf numFmtId="2" fontId="12" fillId="0" borderId="15" xfId="0" applyNumberFormat="1" applyFont="1" applyBorder="1" applyAlignment="1">
      <alignment horizontal="center" vertical="center"/>
    </xf>
    <xf numFmtId="184" fontId="12" fillId="0" borderId="0" xfId="0" applyNumberFormat="1" applyFont="1" applyAlignment="1">
      <alignment horizontal="center" vertical="center"/>
    </xf>
    <xf numFmtId="185" fontId="12" fillId="0" borderId="0" xfId="0" applyNumberFormat="1" applyFont="1" applyAlignment="1">
      <alignment horizontal="center" vertical="center"/>
    </xf>
    <xf numFmtId="0" fontId="12" fillId="0" borderId="16" xfId="0" quotePrefix="1" applyFont="1" applyBorder="1" applyAlignment="1">
      <alignment horizontal="center" vertical="center"/>
    </xf>
    <xf numFmtId="0" fontId="12" fillId="0" borderId="0" xfId="0" quotePrefix="1" applyFont="1" applyAlignment="1">
      <alignment horizontal="center" vertical="center"/>
    </xf>
    <xf numFmtId="0" fontId="12" fillId="0" borderId="19" xfId="0" applyFont="1" applyBorder="1" applyAlignment="1">
      <alignment horizontal="centerContinuous" vertical="center"/>
    </xf>
    <xf numFmtId="0" fontId="12" fillId="0" borderId="11" xfId="0" applyFont="1" applyBorder="1" applyAlignment="1">
      <alignment horizontal="centerContinuous" vertical="center"/>
    </xf>
    <xf numFmtId="0" fontId="12" fillId="0" borderId="0" xfId="0" applyFont="1" applyAlignment="1">
      <alignment horizontal="left" vertical="center"/>
    </xf>
    <xf numFmtId="0" fontId="12" fillId="0" borderId="16" xfId="0" applyFont="1" applyBorder="1" applyAlignment="1">
      <alignment horizontal="left" vertical="center"/>
    </xf>
    <xf numFmtId="2" fontId="12" fillId="0" borderId="0" xfId="0" applyNumberFormat="1" applyFont="1" applyAlignment="1">
      <alignment horizontal="center" vertical="center"/>
    </xf>
    <xf numFmtId="2" fontId="12" fillId="0" borderId="19" xfId="0" applyNumberFormat="1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 shrinkToFit="1"/>
    </xf>
    <xf numFmtId="0" fontId="12" fillId="0" borderId="19" xfId="0" applyFont="1" applyBorder="1" applyAlignment="1">
      <alignment horizontal="center" vertical="center"/>
    </xf>
    <xf numFmtId="188" fontId="12" fillId="0" borderId="19" xfId="0" applyNumberFormat="1" applyFont="1" applyBorder="1" applyAlignment="1">
      <alignment horizontal="center" vertical="center"/>
    </xf>
    <xf numFmtId="0" fontId="12" fillId="0" borderId="17" xfId="0" applyFont="1" applyBorder="1" applyAlignment="1">
      <alignment horizontal="left" vertical="center"/>
    </xf>
    <xf numFmtId="0" fontId="12" fillId="0" borderId="12" xfId="0" applyFont="1" applyBorder="1" applyAlignment="1">
      <alignment horizontal="center" vertical="center"/>
    </xf>
    <xf numFmtId="0" fontId="12" fillId="0" borderId="12" xfId="0" applyFont="1" applyBorder="1" applyAlignment="1">
      <alignment horizontal="left" vertical="center"/>
    </xf>
    <xf numFmtId="2" fontId="12" fillId="0" borderId="12" xfId="0" applyNumberFormat="1" applyFont="1" applyBorder="1" applyAlignment="1">
      <alignment horizontal="center" vertical="center"/>
    </xf>
    <xf numFmtId="1" fontId="12" fillId="0" borderId="12" xfId="0" applyNumberFormat="1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2" fontId="39" fillId="0" borderId="10" xfId="0" applyNumberFormat="1" applyFont="1" applyBorder="1" applyAlignment="1">
      <alignment horizontal="center" vertical="center"/>
    </xf>
    <xf numFmtId="1" fontId="12" fillId="0" borderId="14" xfId="0" applyNumberFormat="1" applyFont="1" applyBorder="1" applyAlignment="1">
      <alignment horizontal="center" vertical="center"/>
    </xf>
    <xf numFmtId="4" fontId="12" fillId="0" borderId="10" xfId="0" applyNumberFormat="1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2" fontId="39" fillId="0" borderId="0" xfId="0" applyNumberFormat="1" applyFont="1" applyAlignment="1">
      <alignment horizontal="center" vertical="center"/>
    </xf>
    <xf numFmtId="183" fontId="35" fillId="0" borderId="10" xfId="0" applyNumberFormat="1" applyFont="1" applyBorder="1" applyAlignment="1">
      <alignment horizontal="center" vertical="center"/>
    </xf>
    <xf numFmtId="0" fontId="35" fillId="24" borderId="10" xfId="0" applyFont="1" applyFill="1" applyBorder="1" applyAlignment="1" applyProtection="1">
      <alignment horizontal="center" vertical="center"/>
      <protection hidden="1"/>
    </xf>
    <xf numFmtId="0" fontId="35" fillId="24" borderId="10" xfId="0" applyFont="1" applyFill="1" applyBorder="1" applyAlignment="1" applyProtection="1">
      <alignment horizontal="center" vertical="center" wrapText="1"/>
      <protection hidden="1"/>
    </xf>
    <xf numFmtId="186" fontId="35" fillId="24" borderId="10" xfId="0" applyNumberFormat="1" applyFont="1" applyFill="1" applyBorder="1" applyAlignment="1">
      <alignment horizontal="center" vertical="center"/>
    </xf>
    <xf numFmtId="189" fontId="35" fillId="24" borderId="10" xfId="0" applyNumberFormat="1" applyFont="1" applyFill="1" applyBorder="1" applyAlignment="1">
      <alignment horizontal="center" vertical="center"/>
    </xf>
    <xf numFmtId="184" fontId="12" fillId="24" borderId="10" xfId="0" applyNumberFormat="1" applyFont="1" applyFill="1" applyBorder="1" applyAlignment="1">
      <alignment horizontal="center" vertical="center"/>
    </xf>
    <xf numFmtId="0" fontId="35" fillId="24" borderId="10" xfId="0" quotePrefix="1" applyFont="1" applyFill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2" fontId="40" fillId="0" borderId="10" xfId="0" applyNumberFormat="1" applyFont="1" applyBorder="1" applyAlignment="1">
      <alignment horizontal="center" vertical="center"/>
    </xf>
    <xf numFmtId="184" fontId="12" fillId="24" borderId="10" xfId="0" applyNumberFormat="1" applyFont="1" applyFill="1" applyBorder="1" applyAlignment="1">
      <alignment horizontal="center" vertical="center" wrapText="1"/>
    </xf>
    <xf numFmtId="0" fontId="12" fillId="0" borderId="10" xfId="0" applyFont="1" applyBorder="1" applyAlignment="1" applyProtection="1">
      <alignment horizontal="center" vertical="center" wrapText="1"/>
      <protection hidden="1"/>
    </xf>
    <xf numFmtId="187" fontId="12" fillId="0" borderId="10" xfId="0" applyNumberFormat="1" applyFont="1" applyBorder="1" applyAlignment="1" applyProtection="1">
      <alignment horizontal="center" vertical="center" wrapText="1"/>
      <protection hidden="1"/>
    </xf>
    <xf numFmtId="41" fontId="12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shrinkToFit="1"/>
    </xf>
    <xf numFmtId="4" fontId="12" fillId="0" borderId="10" xfId="0" applyNumberFormat="1" applyFont="1" applyBorder="1" applyAlignment="1">
      <alignment horizontal="center" vertical="center" shrinkToFit="1"/>
    </xf>
    <xf numFmtId="185" fontId="12" fillId="0" borderId="0" xfId="0" applyNumberFormat="1" applyFont="1" applyAlignment="1">
      <alignment horizontal="center" vertical="center" shrinkToFit="1"/>
    </xf>
    <xf numFmtId="41" fontId="35" fillId="0" borderId="10" xfId="0" applyNumberFormat="1" applyFont="1" applyBorder="1" applyAlignment="1">
      <alignment horizontal="center" vertical="center"/>
    </xf>
    <xf numFmtId="0" fontId="40" fillId="0" borderId="25" xfId="0" applyFont="1" applyBorder="1" applyAlignment="1">
      <alignment horizontal="center" vertical="center"/>
    </xf>
    <xf numFmtId="190" fontId="40" fillId="0" borderId="25" xfId="0" applyNumberFormat="1" applyFont="1" applyBorder="1" applyAlignment="1">
      <alignment horizontal="center" vertical="center"/>
    </xf>
    <xf numFmtId="0" fontId="42" fillId="0" borderId="26" xfId="0" applyFont="1" applyBorder="1" applyAlignment="1">
      <alignment horizontal="center" vertical="center"/>
    </xf>
    <xf numFmtId="190" fontId="42" fillId="0" borderId="26" xfId="0" applyNumberFormat="1" applyFont="1" applyBorder="1" applyAlignment="1">
      <alignment horizontal="center" vertical="center"/>
    </xf>
    <xf numFmtId="2" fontId="35" fillId="0" borderId="10" xfId="0" applyNumberFormat="1" applyFont="1" applyBorder="1" applyAlignment="1" applyProtection="1">
      <alignment horizontal="center" vertical="center"/>
      <protection hidden="1"/>
    </xf>
    <xf numFmtId="0" fontId="34" fillId="0" borderId="0" xfId="0" applyFont="1" applyAlignment="1" applyProtection="1">
      <alignment horizontal="center" vertical="center"/>
      <protection hidden="1"/>
    </xf>
    <xf numFmtId="0" fontId="12" fillId="0" borderId="21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34" fillId="0" borderId="18" xfId="0" applyFont="1" applyBorder="1" applyAlignment="1">
      <alignment horizontal="center" vertical="center"/>
    </xf>
    <xf numFmtId="0" fontId="34" fillId="0" borderId="14" xfId="0" applyFont="1" applyBorder="1" applyAlignment="1">
      <alignment horizontal="center" vertical="center"/>
    </xf>
    <xf numFmtId="0" fontId="34" fillId="0" borderId="15" xfId="0" applyFont="1" applyBorder="1" applyAlignment="1">
      <alignment horizontal="center" vertical="center"/>
    </xf>
    <xf numFmtId="0" fontId="35" fillId="24" borderId="10" xfId="0" applyFont="1" applyFill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185" fontId="12" fillId="24" borderId="10" xfId="0" applyNumberFormat="1" applyFont="1" applyFill="1" applyBorder="1" applyAlignment="1">
      <alignment horizontal="center" vertical="center"/>
    </xf>
    <xf numFmtId="0" fontId="12" fillId="24" borderId="10" xfId="0" applyFont="1" applyFill="1" applyBorder="1" applyAlignment="1">
      <alignment horizontal="center" vertical="center"/>
    </xf>
    <xf numFmtId="0" fontId="12" fillId="24" borderId="18" xfId="0" applyFont="1" applyFill="1" applyBorder="1" applyAlignment="1">
      <alignment horizontal="center" vertical="center"/>
    </xf>
    <xf numFmtId="0" fontId="12" fillId="24" borderId="14" xfId="0" applyFont="1" applyFill="1" applyBorder="1" applyAlignment="1">
      <alignment horizontal="center" vertical="center"/>
    </xf>
    <xf numFmtId="0" fontId="12" fillId="24" borderId="15" xfId="0" applyFont="1" applyFill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/>
    </xf>
    <xf numFmtId="2" fontId="12" fillId="0" borderId="19" xfId="0" applyNumberFormat="1" applyFont="1" applyBorder="1" applyAlignment="1">
      <alignment horizontal="center" vertical="center"/>
    </xf>
    <xf numFmtId="2" fontId="12" fillId="0" borderId="0" xfId="0" quotePrefix="1" applyNumberFormat="1" applyFont="1" applyAlignment="1">
      <alignment horizontal="center" vertical="center"/>
    </xf>
    <xf numFmtId="2" fontId="12" fillId="0" borderId="11" xfId="0" quotePrefix="1" applyNumberFormat="1" applyFont="1" applyBorder="1" applyAlignment="1">
      <alignment horizontal="center" vertical="center"/>
    </xf>
    <xf numFmtId="0" fontId="35" fillId="24" borderId="18" xfId="0" applyFont="1" applyFill="1" applyBorder="1" applyAlignment="1">
      <alignment horizontal="center" vertical="center"/>
    </xf>
    <xf numFmtId="0" fontId="35" fillId="24" borderId="14" xfId="0" quotePrefix="1" applyFont="1" applyFill="1" applyBorder="1" applyAlignment="1">
      <alignment horizontal="center" vertical="center"/>
    </xf>
    <xf numFmtId="0" fontId="35" fillId="24" borderId="15" xfId="0" quotePrefix="1" applyFont="1" applyFill="1" applyBorder="1" applyAlignment="1">
      <alignment horizontal="center" vertical="center"/>
    </xf>
    <xf numFmtId="0" fontId="35" fillId="24" borderId="15" xfId="0" applyFont="1" applyFill="1" applyBorder="1" applyAlignment="1">
      <alignment horizontal="center" vertical="center"/>
    </xf>
    <xf numFmtId="1" fontId="12" fillId="0" borderId="0" xfId="0" applyNumberFormat="1" applyFont="1" applyAlignment="1">
      <alignment horizontal="center" vertical="center" textRotation="90"/>
    </xf>
    <xf numFmtId="1" fontId="12" fillId="0" borderId="0" xfId="0" quotePrefix="1" applyNumberFormat="1" applyFont="1" applyAlignment="1">
      <alignment horizontal="center" vertical="center" textRotation="90"/>
    </xf>
    <xf numFmtId="47" fontId="12" fillId="0" borderId="0" xfId="0" quotePrefix="1" applyNumberFormat="1" applyFont="1" applyAlignment="1">
      <alignment horizontal="right" vertical="center" textRotation="133"/>
    </xf>
    <xf numFmtId="0" fontId="12" fillId="0" borderId="0" xfId="0" quotePrefix="1" applyFont="1" applyAlignment="1">
      <alignment horizontal="right" vertical="center" textRotation="133"/>
    </xf>
    <xf numFmtId="0" fontId="12" fillId="0" borderId="0" xfId="0" applyFont="1" applyAlignment="1">
      <alignment horizontal="center" vertical="center" textRotation="131"/>
    </xf>
    <xf numFmtId="0" fontId="12" fillId="0" borderId="0" xfId="0" quotePrefix="1" applyFont="1" applyAlignment="1">
      <alignment horizontal="center" vertical="center" textRotation="131"/>
    </xf>
  </cellXfs>
  <cellStyles count="70">
    <cellStyle name="_01.4단계 구조물공 " xfId="1" xr:uid="{00000000-0005-0000-0000-000000000000}"/>
    <cellStyle name="¤@?e_TEST-1 " xfId="2" xr:uid="{00000000-0005-0000-0000-000001000000}"/>
    <cellStyle name="20% - 강조색1" xfId="3" builtinId="30" customBuiltin="1"/>
    <cellStyle name="20% - 강조색2" xfId="4" builtinId="34" customBuiltin="1"/>
    <cellStyle name="20% - 강조색3" xfId="5" builtinId="38" customBuiltin="1"/>
    <cellStyle name="20% - 강조색4" xfId="6" builtinId="42" customBuiltin="1"/>
    <cellStyle name="20% - 강조색5" xfId="7" builtinId="46" customBuiltin="1"/>
    <cellStyle name="20% - 강조색6" xfId="8" builtinId="50" customBuiltin="1"/>
    <cellStyle name="40% - 강조색1" xfId="9" builtinId="31" customBuiltin="1"/>
    <cellStyle name="40% - 강조색2" xfId="10" builtinId="35" customBuiltin="1"/>
    <cellStyle name="40% - 강조색3" xfId="11" builtinId="39" customBuiltin="1"/>
    <cellStyle name="40% - 강조색4" xfId="12" builtinId="43" customBuiltin="1"/>
    <cellStyle name="40% - 강조색5" xfId="13" builtinId="47" customBuiltin="1"/>
    <cellStyle name="40% - 강조색6" xfId="14" builtinId="51" customBuiltin="1"/>
    <cellStyle name="60% - 강조색1" xfId="15" builtinId="32" customBuiltin="1"/>
    <cellStyle name="60% - 강조색2" xfId="16" builtinId="36" customBuiltin="1"/>
    <cellStyle name="60% - 강조색3" xfId="17" builtinId="40" customBuiltin="1"/>
    <cellStyle name="60% - 강조색4" xfId="18" builtinId="44" customBuiltin="1"/>
    <cellStyle name="60% - 강조색5" xfId="19" builtinId="48" customBuiltin="1"/>
    <cellStyle name="60% - 강조색6" xfId="20" builtinId="52" customBuiltin="1"/>
    <cellStyle name="a [0]_OTD thru NOR " xfId="21" xr:uid="{00000000-0005-0000-0000-000034000000}"/>
    <cellStyle name="AeE­ [0]_ 2ÆAAþº° " xfId="22" xr:uid="{00000000-0005-0000-0000-000035000000}"/>
    <cellStyle name="AeE­_ 2ÆAAþº° " xfId="23" xr:uid="{00000000-0005-0000-0000-000036000000}"/>
    <cellStyle name="AÞ¸¶ [0]_ 2ÆAAþº° " xfId="24" xr:uid="{00000000-0005-0000-0000-000037000000}"/>
    <cellStyle name="AÞ¸¶_ 2ÆAAþº° " xfId="25" xr:uid="{00000000-0005-0000-0000-000038000000}"/>
    <cellStyle name="Bridge " xfId="26" xr:uid="{00000000-0005-0000-0000-000039000000}"/>
    <cellStyle name="C￥AØ_ 2ÆAAþº° " xfId="27" xr:uid="{00000000-0005-0000-0000-00003A000000}"/>
    <cellStyle name="Ç¥ÁØ_»óºÎ¼ö·®Áý°è " xfId="28" xr:uid="{00000000-0005-0000-0000-00003B000000}"/>
    <cellStyle name="C￥AØ_≫c¾÷ºIº° AN°e " xfId="29" xr:uid="{00000000-0005-0000-0000-00003C000000}"/>
    <cellStyle name="Comma" xfId="30" xr:uid="{00000000-0005-0000-0000-00003D000000}"/>
    <cellStyle name="Comma [0]" xfId="31" xr:uid="{00000000-0005-0000-0000-00003E000000}"/>
    <cellStyle name="Comma_ SG&amp;A Bridge " xfId="32" xr:uid="{00000000-0005-0000-0000-00003F000000}"/>
    <cellStyle name="Currency" xfId="33" xr:uid="{00000000-0005-0000-0000-000040000000}"/>
    <cellStyle name="Currency [0]" xfId="34" xr:uid="{00000000-0005-0000-0000-000041000000}"/>
    <cellStyle name="Currency_ SG&amp;A Bridge " xfId="35" xr:uid="{00000000-0005-0000-0000-000042000000}"/>
    <cellStyle name="Currency1" xfId="36" xr:uid="{00000000-0005-0000-0000-000043000000}"/>
    <cellStyle name="normal" xfId="37" xr:uid="{00000000-0005-0000-0000-000044000000}"/>
    <cellStyle name="Percent" xfId="38" xr:uid="{00000000-0005-0000-0000-000045000000}"/>
    <cellStyle name="강조색1" xfId="39" builtinId="29" customBuiltin="1"/>
    <cellStyle name="강조색2" xfId="40" builtinId="33" customBuiltin="1"/>
    <cellStyle name="강조색3" xfId="41" builtinId="37" customBuiltin="1"/>
    <cellStyle name="강조색4" xfId="42" builtinId="41" customBuiltin="1"/>
    <cellStyle name="강조색5" xfId="43" builtinId="45" customBuiltin="1"/>
    <cellStyle name="강조색6" xfId="44" builtinId="49" customBuiltin="1"/>
    <cellStyle name="경고문" xfId="45" builtinId="11" customBuiltin="1"/>
    <cellStyle name="계산" xfId="46" builtinId="22" customBuiltin="1"/>
    <cellStyle name="나쁨" xfId="47" builtinId="27" customBuiltin="1"/>
    <cellStyle name="메모" xfId="48" builtinId="10" customBuiltin="1"/>
    <cellStyle name="백분율" xfId="68" builtinId="5" hidden="1"/>
    <cellStyle name="보통" xfId="49" builtinId="28" customBuiltin="1"/>
    <cellStyle name="설명 텍스트" xfId="50" builtinId="53" customBuiltin="1"/>
    <cellStyle name="셀 확인" xfId="51" builtinId="23" customBuiltin="1"/>
    <cellStyle name="쉼표" xfId="64" builtinId="3" hidden="1"/>
    <cellStyle name="쉼표 [0]" xfId="65" builtinId="6" hidden="1"/>
    <cellStyle name="쉼표 [0]" xfId="69" builtinId="6" hidden="1"/>
    <cellStyle name="연결된 셀" xfId="52" builtinId="24" customBuiltin="1"/>
    <cellStyle name="요약" xfId="53" builtinId="25" customBuiltin="1"/>
    <cellStyle name="입력" xfId="54" builtinId="20" customBuiltin="1"/>
    <cellStyle name="제목" xfId="55" builtinId="15" customBuiltin="1"/>
    <cellStyle name="제목 1" xfId="56" builtinId="16" customBuiltin="1"/>
    <cellStyle name="제목 2" xfId="57" builtinId="17" customBuiltin="1"/>
    <cellStyle name="제목 3" xfId="58" builtinId="18" customBuiltin="1"/>
    <cellStyle name="제목 4" xfId="59" builtinId="19" customBuiltin="1"/>
    <cellStyle name="좋음" xfId="60" builtinId="26" customBuiltin="1"/>
    <cellStyle name="출력" xfId="61" builtinId="21" customBuiltin="1"/>
    <cellStyle name="콤마 [0]_  종  합  " xfId="62" xr:uid="{00000000-0005-0000-0000-00002F000000}"/>
    <cellStyle name="콤마_  종  합  " xfId="63" xr:uid="{00000000-0005-0000-0000-000030000000}"/>
    <cellStyle name="통화" xfId="66" builtinId="4" hidden="1"/>
    <cellStyle name="통화 [0]" xfId="67" builtinId="7" hidden="1"/>
    <cellStyle name="표준" xfId="0" builtinId="0"/>
  </cellStyles>
  <dxfs count="0"/>
  <tableStyles count="0" defaultTableStyle="TableStyleMedium9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A437268D-CA44-4CEA-8CF5-AE8BEE83485E}"/>
            </a:ext>
          </a:extLst>
        </xdr:cNvPr>
        <xdr:cNvSpPr>
          <a:spLocks noChangeShapeType="1"/>
        </xdr:cNvSpPr>
      </xdr:nvSpPr>
      <xdr:spPr bwMode="auto">
        <a:xfrm flipV="1">
          <a:off x="2616200" y="2095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D533C4EA-93A4-4243-A524-98FFEC27B384}"/>
            </a:ext>
          </a:extLst>
        </xdr:cNvPr>
        <xdr:cNvSpPr>
          <a:spLocks noChangeShapeType="1"/>
        </xdr:cNvSpPr>
      </xdr:nvSpPr>
      <xdr:spPr bwMode="auto">
        <a:xfrm flipV="1">
          <a:off x="2616200" y="2984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D5BD350E-9C5B-4064-87EC-7304EA75DD83}"/>
            </a:ext>
          </a:extLst>
        </xdr:cNvPr>
        <xdr:cNvSpPr>
          <a:spLocks noChangeShapeType="1"/>
        </xdr:cNvSpPr>
      </xdr:nvSpPr>
      <xdr:spPr bwMode="auto">
        <a:xfrm flipV="1">
          <a:off x="2616200" y="2984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 macro="" textlink="">
      <xdr:nvSpPr>
        <xdr:cNvPr id="5" name="Line 4">
          <a:extLst>
            <a:ext uri="{FF2B5EF4-FFF2-40B4-BE49-F238E27FC236}">
              <a16:creationId xmlns:a16="http://schemas.microsoft.com/office/drawing/2014/main" id="{E6B9678B-8E93-40B9-9D05-AAB90FDEE4A1}"/>
            </a:ext>
          </a:extLst>
        </xdr:cNvPr>
        <xdr:cNvSpPr>
          <a:spLocks noChangeShapeType="1"/>
        </xdr:cNvSpPr>
      </xdr:nvSpPr>
      <xdr:spPr bwMode="auto">
        <a:xfrm flipV="1">
          <a:off x="2616200" y="2095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 macro="" textlink="">
      <xdr:nvSpPr>
        <xdr:cNvPr id="6" name="Line 5">
          <a:extLst>
            <a:ext uri="{FF2B5EF4-FFF2-40B4-BE49-F238E27FC236}">
              <a16:creationId xmlns:a16="http://schemas.microsoft.com/office/drawing/2014/main" id="{771807A9-BAA6-494D-80EB-2749CAC448FD}"/>
            </a:ext>
          </a:extLst>
        </xdr:cNvPr>
        <xdr:cNvSpPr>
          <a:spLocks noChangeShapeType="1"/>
        </xdr:cNvSpPr>
      </xdr:nvSpPr>
      <xdr:spPr bwMode="auto">
        <a:xfrm flipV="1">
          <a:off x="2616200" y="2095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 macro="" textlink="">
      <xdr:nvSpPr>
        <xdr:cNvPr id="7" name="Line 6">
          <a:extLst>
            <a:ext uri="{FF2B5EF4-FFF2-40B4-BE49-F238E27FC236}">
              <a16:creationId xmlns:a16="http://schemas.microsoft.com/office/drawing/2014/main" id="{3B3C4A44-2DC8-4866-B93A-7ECFE4631634}"/>
            </a:ext>
          </a:extLst>
        </xdr:cNvPr>
        <xdr:cNvSpPr>
          <a:spLocks noChangeShapeType="1"/>
        </xdr:cNvSpPr>
      </xdr:nvSpPr>
      <xdr:spPr bwMode="auto">
        <a:xfrm flipV="1">
          <a:off x="2616200" y="2095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 macro="" textlink="">
      <xdr:nvSpPr>
        <xdr:cNvPr id="8" name="Line 7">
          <a:extLst>
            <a:ext uri="{FF2B5EF4-FFF2-40B4-BE49-F238E27FC236}">
              <a16:creationId xmlns:a16="http://schemas.microsoft.com/office/drawing/2014/main" id="{57015F52-5316-4B3B-B7A9-B1E4E4874926}"/>
            </a:ext>
          </a:extLst>
        </xdr:cNvPr>
        <xdr:cNvSpPr>
          <a:spLocks noChangeShapeType="1"/>
        </xdr:cNvSpPr>
      </xdr:nvSpPr>
      <xdr:spPr bwMode="auto">
        <a:xfrm flipV="1">
          <a:off x="2616200" y="2095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 macro="" textlink="">
      <xdr:nvSpPr>
        <xdr:cNvPr id="9" name="Line 8">
          <a:extLst>
            <a:ext uri="{FF2B5EF4-FFF2-40B4-BE49-F238E27FC236}">
              <a16:creationId xmlns:a16="http://schemas.microsoft.com/office/drawing/2014/main" id="{7C4729E9-1B0D-434D-B8D1-7DBB9C8935FF}"/>
            </a:ext>
          </a:extLst>
        </xdr:cNvPr>
        <xdr:cNvSpPr>
          <a:spLocks noChangeShapeType="1"/>
        </xdr:cNvSpPr>
      </xdr:nvSpPr>
      <xdr:spPr bwMode="auto">
        <a:xfrm flipV="1">
          <a:off x="2616200" y="2095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 macro="" textlink="">
      <xdr:nvSpPr>
        <xdr:cNvPr id="10" name="Line 9">
          <a:extLst>
            <a:ext uri="{FF2B5EF4-FFF2-40B4-BE49-F238E27FC236}">
              <a16:creationId xmlns:a16="http://schemas.microsoft.com/office/drawing/2014/main" id="{62ACCF61-A53B-40A0-8E04-79AB9F5036F6}"/>
            </a:ext>
          </a:extLst>
        </xdr:cNvPr>
        <xdr:cNvSpPr>
          <a:spLocks noChangeShapeType="1"/>
        </xdr:cNvSpPr>
      </xdr:nvSpPr>
      <xdr:spPr bwMode="auto">
        <a:xfrm flipV="1">
          <a:off x="2616200" y="2095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 macro="" textlink="">
      <xdr:nvSpPr>
        <xdr:cNvPr id="11" name="Line 10">
          <a:extLst>
            <a:ext uri="{FF2B5EF4-FFF2-40B4-BE49-F238E27FC236}">
              <a16:creationId xmlns:a16="http://schemas.microsoft.com/office/drawing/2014/main" id="{EC5180F7-00CF-4B98-9F33-3FD89A18D026}"/>
            </a:ext>
          </a:extLst>
        </xdr:cNvPr>
        <xdr:cNvSpPr>
          <a:spLocks noChangeShapeType="1"/>
        </xdr:cNvSpPr>
      </xdr:nvSpPr>
      <xdr:spPr bwMode="auto">
        <a:xfrm flipV="1">
          <a:off x="2616200" y="2095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 macro="" textlink="">
      <xdr:nvSpPr>
        <xdr:cNvPr id="12" name="Line 11">
          <a:extLst>
            <a:ext uri="{FF2B5EF4-FFF2-40B4-BE49-F238E27FC236}">
              <a16:creationId xmlns:a16="http://schemas.microsoft.com/office/drawing/2014/main" id="{18F85B97-9F4F-457F-BFA2-E61DA38E8B48}"/>
            </a:ext>
          </a:extLst>
        </xdr:cNvPr>
        <xdr:cNvSpPr>
          <a:spLocks noChangeShapeType="1"/>
        </xdr:cNvSpPr>
      </xdr:nvSpPr>
      <xdr:spPr bwMode="auto">
        <a:xfrm flipV="1">
          <a:off x="2616200" y="2095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 macro="" textlink="">
      <xdr:nvSpPr>
        <xdr:cNvPr id="13" name="Line 12">
          <a:extLst>
            <a:ext uri="{FF2B5EF4-FFF2-40B4-BE49-F238E27FC236}">
              <a16:creationId xmlns:a16="http://schemas.microsoft.com/office/drawing/2014/main" id="{237BA14C-644A-4630-8BD0-9179289E0651}"/>
            </a:ext>
          </a:extLst>
        </xdr:cNvPr>
        <xdr:cNvSpPr>
          <a:spLocks noChangeShapeType="1"/>
        </xdr:cNvSpPr>
      </xdr:nvSpPr>
      <xdr:spPr bwMode="auto">
        <a:xfrm flipV="1">
          <a:off x="2616200" y="2095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 macro="" textlink="">
      <xdr:nvSpPr>
        <xdr:cNvPr id="14" name="Line 13">
          <a:extLst>
            <a:ext uri="{FF2B5EF4-FFF2-40B4-BE49-F238E27FC236}">
              <a16:creationId xmlns:a16="http://schemas.microsoft.com/office/drawing/2014/main" id="{65C54BDD-E25C-463F-AC02-6683C755594C}"/>
            </a:ext>
          </a:extLst>
        </xdr:cNvPr>
        <xdr:cNvSpPr>
          <a:spLocks noChangeShapeType="1"/>
        </xdr:cNvSpPr>
      </xdr:nvSpPr>
      <xdr:spPr bwMode="auto">
        <a:xfrm flipV="1">
          <a:off x="2616200" y="2095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 macro="" textlink="">
      <xdr:nvSpPr>
        <xdr:cNvPr id="15" name="Line 14">
          <a:extLst>
            <a:ext uri="{FF2B5EF4-FFF2-40B4-BE49-F238E27FC236}">
              <a16:creationId xmlns:a16="http://schemas.microsoft.com/office/drawing/2014/main" id="{B8A3EF11-0A51-4890-AD69-1BBD3735CA25}"/>
            </a:ext>
          </a:extLst>
        </xdr:cNvPr>
        <xdr:cNvSpPr>
          <a:spLocks noChangeShapeType="1"/>
        </xdr:cNvSpPr>
      </xdr:nvSpPr>
      <xdr:spPr bwMode="auto">
        <a:xfrm flipV="1">
          <a:off x="2616200" y="2095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 macro="" textlink="">
      <xdr:nvSpPr>
        <xdr:cNvPr id="16" name="Line 15">
          <a:extLst>
            <a:ext uri="{FF2B5EF4-FFF2-40B4-BE49-F238E27FC236}">
              <a16:creationId xmlns:a16="http://schemas.microsoft.com/office/drawing/2014/main" id="{911D9D89-4B2D-4247-83C1-64C020543C4B}"/>
            </a:ext>
          </a:extLst>
        </xdr:cNvPr>
        <xdr:cNvSpPr>
          <a:spLocks noChangeShapeType="1"/>
        </xdr:cNvSpPr>
      </xdr:nvSpPr>
      <xdr:spPr bwMode="auto">
        <a:xfrm flipV="1">
          <a:off x="2616200" y="2095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 macro="" textlink="">
      <xdr:nvSpPr>
        <xdr:cNvPr id="17" name="Line 16">
          <a:extLst>
            <a:ext uri="{FF2B5EF4-FFF2-40B4-BE49-F238E27FC236}">
              <a16:creationId xmlns:a16="http://schemas.microsoft.com/office/drawing/2014/main" id="{D4C53778-94B4-45A1-B9D3-34C68C456B43}"/>
            </a:ext>
          </a:extLst>
        </xdr:cNvPr>
        <xdr:cNvSpPr>
          <a:spLocks noChangeShapeType="1"/>
        </xdr:cNvSpPr>
      </xdr:nvSpPr>
      <xdr:spPr bwMode="auto">
        <a:xfrm flipV="1">
          <a:off x="2616200" y="2095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 macro="" textlink="">
      <xdr:nvSpPr>
        <xdr:cNvPr id="18" name="Line 17">
          <a:extLst>
            <a:ext uri="{FF2B5EF4-FFF2-40B4-BE49-F238E27FC236}">
              <a16:creationId xmlns:a16="http://schemas.microsoft.com/office/drawing/2014/main" id="{55B2869D-6241-4EAD-B712-CF3B3F709226}"/>
            </a:ext>
          </a:extLst>
        </xdr:cNvPr>
        <xdr:cNvSpPr>
          <a:spLocks noChangeShapeType="1"/>
        </xdr:cNvSpPr>
      </xdr:nvSpPr>
      <xdr:spPr bwMode="auto">
        <a:xfrm flipV="1">
          <a:off x="2616200" y="2095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 macro="" textlink="">
      <xdr:nvSpPr>
        <xdr:cNvPr id="19" name="Line 18">
          <a:extLst>
            <a:ext uri="{FF2B5EF4-FFF2-40B4-BE49-F238E27FC236}">
              <a16:creationId xmlns:a16="http://schemas.microsoft.com/office/drawing/2014/main" id="{8A925043-A54D-4A1C-8489-1B70BDAA6DD4}"/>
            </a:ext>
          </a:extLst>
        </xdr:cNvPr>
        <xdr:cNvSpPr>
          <a:spLocks noChangeShapeType="1"/>
        </xdr:cNvSpPr>
      </xdr:nvSpPr>
      <xdr:spPr bwMode="auto">
        <a:xfrm flipV="1">
          <a:off x="2616200" y="2095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 macro="" textlink="">
      <xdr:nvSpPr>
        <xdr:cNvPr id="20" name="Line 19">
          <a:extLst>
            <a:ext uri="{FF2B5EF4-FFF2-40B4-BE49-F238E27FC236}">
              <a16:creationId xmlns:a16="http://schemas.microsoft.com/office/drawing/2014/main" id="{C7AE619A-25B7-476F-A15D-927BBF15A801}"/>
            </a:ext>
          </a:extLst>
        </xdr:cNvPr>
        <xdr:cNvSpPr>
          <a:spLocks noChangeShapeType="1"/>
        </xdr:cNvSpPr>
      </xdr:nvSpPr>
      <xdr:spPr bwMode="auto">
        <a:xfrm flipV="1">
          <a:off x="2616200" y="2095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 macro="" textlink="">
      <xdr:nvSpPr>
        <xdr:cNvPr id="21" name="Line 20">
          <a:extLst>
            <a:ext uri="{FF2B5EF4-FFF2-40B4-BE49-F238E27FC236}">
              <a16:creationId xmlns:a16="http://schemas.microsoft.com/office/drawing/2014/main" id="{A74F16FF-AB67-4B18-8656-B300B3DB3CF9}"/>
            </a:ext>
          </a:extLst>
        </xdr:cNvPr>
        <xdr:cNvSpPr>
          <a:spLocks noChangeShapeType="1"/>
        </xdr:cNvSpPr>
      </xdr:nvSpPr>
      <xdr:spPr bwMode="auto">
        <a:xfrm flipV="1">
          <a:off x="2616200" y="2095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 macro="" textlink="">
      <xdr:nvSpPr>
        <xdr:cNvPr id="22" name="Line 21">
          <a:extLst>
            <a:ext uri="{FF2B5EF4-FFF2-40B4-BE49-F238E27FC236}">
              <a16:creationId xmlns:a16="http://schemas.microsoft.com/office/drawing/2014/main" id="{D52B9927-5F72-4D91-84AE-4FC30F265A25}"/>
            </a:ext>
          </a:extLst>
        </xdr:cNvPr>
        <xdr:cNvSpPr>
          <a:spLocks noChangeShapeType="1"/>
        </xdr:cNvSpPr>
      </xdr:nvSpPr>
      <xdr:spPr bwMode="auto">
        <a:xfrm flipV="1">
          <a:off x="2616200" y="2095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 macro="" textlink="">
      <xdr:nvSpPr>
        <xdr:cNvPr id="23" name="Line 22">
          <a:extLst>
            <a:ext uri="{FF2B5EF4-FFF2-40B4-BE49-F238E27FC236}">
              <a16:creationId xmlns:a16="http://schemas.microsoft.com/office/drawing/2014/main" id="{B1AFD1FF-C167-4F9F-8105-CD8099A29A06}"/>
            </a:ext>
          </a:extLst>
        </xdr:cNvPr>
        <xdr:cNvSpPr>
          <a:spLocks noChangeShapeType="1"/>
        </xdr:cNvSpPr>
      </xdr:nvSpPr>
      <xdr:spPr bwMode="auto">
        <a:xfrm flipV="1">
          <a:off x="2616200" y="2095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 macro="" textlink="">
      <xdr:nvSpPr>
        <xdr:cNvPr id="24" name="Line 23">
          <a:extLst>
            <a:ext uri="{FF2B5EF4-FFF2-40B4-BE49-F238E27FC236}">
              <a16:creationId xmlns:a16="http://schemas.microsoft.com/office/drawing/2014/main" id="{2C992C66-74C0-460C-AFC0-9585EA059D03}"/>
            </a:ext>
          </a:extLst>
        </xdr:cNvPr>
        <xdr:cNvSpPr>
          <a:spLocks noChangeShapeType="1"/>
        </xdr:cNvSpPr>
      </xdr:nvSpPr>
      <xdr:spPr bwMode="auto">
        <a:xfrm flipV="1">
          <a:off x="2616200" y="2095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 macro="" textlink="">
      <xdr:nvSpPr>
        <xdr:cNvPr id="25" name="Line 24">
          <a:extLst>
            <a:ext uri="{FF2B5EF4-FFF2-40B4-BE49-F238E27FC236}">
              <a16:creationId xmlns:a16="http://schemas.microsoft.com/office/drawing/2014/main" id="{01F4021F-484A-48C2-9901-39EF8449241E}"/>
            </a:ext>
          </a:extLst>
        </xdr:cNvPr>
        <xdr:cNvSpPr>
          <a:spLocks noChangeShapeType="1"/>
        </xdr:cNvSpPr>
      </xdr:nvSpPr>
      <xdr:spPr bwMode="auto">
        <a:xfrm flipV="1">
          <a:off x="2616200" y="2095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 macro="" textlink="">
      <xdr:nvSpPr>
        <xdr:cNvPr id="26" name="Line 25">
          <a:extLst>
            <a:ext uri="{FF2B5EF4-FFF2-40B4-BE49-F238E27FC236}">
              <a16:creationId xmlns:a16="http://schemas.microsoft.com/office/drawing/2014/main" id="{BEE00ADA-3703-4C76-922B-2AB48DB2E681}"/>
            </a:ext>
          </a:extLst>
        </xdr:cNvPr>
        <xdr:cNvSpPr>
          <a:spLocks noChangeShapeType="1"/>
        </xdr:cNvSpPr>
      </xdr:nvSpPr>
      <xdr:spPr bwMode="auto">
        <a:xfrm flipV="1">
          <a:off x="2616200" y="2095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 macro="" textlink="">
      <xdr:nvSpPr>
        <xdr:cNvPr id="27" name="Line 26">
          <a:extLst>
            <a:ext uri="{FF2B5EF4-FFF2-40B4-BE49-F238E27FC236}">
              <a16:creationId xmlns:a16="http://schemas.microsoft.com/office/drawing/2014/main" id="{699E5A61-DAAF-4519-B33A-56BE309D7311}"/>
            </a:ext>
          </a:extLst>
        </xdr:cNvPr>
        <xdr:cNvSpPr>
          <a:spLocks noChangeShapeType="1"/>
        </xdr:cNvSpPr>
      </xdr:nvSpPr>
      <xdr:spPr bwMode="auto">
        <a:xfrm flipV="1">
          <a:off x="2616200" y="2095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 macro="" textlink="">
      <xdr:nvSpPr>
        <xdr:cNvPr id="28" name="Line 27">
          <a:extLst>
            <a:ext uri="{FF2B5EF4-FFF2-40B4-BE49-F238E27FC236}">
              <a16:creationId xmlns:a16="http://schemas.microsoft.com/office/drawing/2014/main" id="{D98A55D5-295D-4647-8E21-66956FB5AE73}"/>
            </a:ext>
          </a:extLst>
        </xdr:cNvPr>
        <xdr:cNvSpPr>
          <a:spLocks noChangeShapeType="1"/>
        </xdr:cNvSpPr>
      </xdr:nvSpPr>
      <xdr:spPr bwMode="auto">
        <a:xfrm flipV="1">
          <a:off x="2616200" y="2095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 macro="" textlink="">
      <xdr:nvSpPr>
        <xdr:cNvPr id="29" name="Line 28">
          <a:extLst>
            <a:ext uri="{FF2B5EF4-FFF2-40B4-BE49-F238E27FC236}">
              <a16:creationId xmlns:a16="http://schemas.microsoft.com/office/drawing/2014/main" id="{C2F0A54B-0B9B-4B49-B648-E5EE15481B71}"/>
            </a:ext>
          </a:extLst>
        </xdr:cNvPr>
        <xdr:cNvSpPr>
          <a:spLocks noChangeShapeType="1"/>
        </xdr:cNvSpPr>
      </xdr:nvSpPr>
      <xdr:spPr bwMode="auto">
        <a:xfrm flipV="1">
          <a:off x="2616200" y="2095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 macro="" textlink="">
      <xdr:nvSpPr>
        <xdr:cNvPr id="30" name="Line 29">
          <a:extLst>
            <a:ext uri="{FF2B5EF4-FFF2-40B4-BE49-F238E27FC236}">
              <a16:creationId xmlns:a16="http://schemas.microsoft.com/office/drawing/2014/main" id="{BB00CFAE-4A23-421B-A598-88B00F60CFA0}"/>
            </a:ext>
          </a:extLst>
        </xdr:cNvPr>
        <xdr:cNvSpPr>
          <a:spLocks noChangeShapeType="1"/>
        </xdr:cNvSpPr>
      </xdr:nvSpPr>
      <xdr:spPr bwMode="auto">
        <a:xfrm flipV="1">
          <a:off x="2616200" y="2095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 macro="" textlink="">
      <xdr:nvSpPr>
        <xdr:cNvPr id="31" name="Line 30">
          <a:extLst>
            <a:ext uri="{FF2B5EF4-FFF2-40B4-BE49-F238E27FC236}">
              <a16:creationId xmlns:a16="http://schemas.microsoft.com/office/drawing/2014/main" id="{C954EE83-4333-40AD-A92F-ACDA7F0AFB89}"/>
            </a:ext>
          </a:extLst>
        </xdr:cNvPr>
        <xdr:cNvSpPr>
          <a:spLocks noChangeShapeType="1"/>
        </xdr:cNvSpPr>
      </xdr:nvSpPr>
      <xdr:spPr bwMode="auto">
        <a:xfrm flipV="1">
          <a:off x="2616200" y="2095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 macro="" textlink="">
      <xdr:nvSpPr>
        <xdr:cNvPr id="32" name="Line 31">
          <a:extLst>
            <a:ext uri="{FF2B5EF4-FFF2-40B4-BE49-F238E27FC236}">
              <a16:creationId xmlns:a16="http://schemas.microsoft.com/office/drawing/2014/main" id="{5C674361-53CD-4C96-BC40-633762D8D964}"/>
            </a:ext>
          </a:extLst>
        </xdr:cNvPr>
        <xdr:cNvSpPr>
          <a:spLocks noChangeShapeType="1"/>
        </xdr:cNvSpPr>
      </xdr:nvSpPr>
      <xdr:spPr bwMode="auto">
        <a:xfrm flipV="1">
          <a:off x="2616200" y="2095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 macro="" textlink="">
      <xdr:nvSpPr>
        <xdr:cNvPr id="33" name="Line 32">
          <a:extLst>
            <a:ext uri="{FF2B5EF4-FFF2-40B4-BE49-F238E27FC236}">
              <a16:creationId xmlns:a16="http://schemas.microsoft.com/office/drawing/2014/main" id="{8123351F-0530-4B8E-B3B2-F19D394E2A26}"/>
            </a:ext>
          </a:extLst>
        </xdr:cNvPr>
        <xdr:cNvSpPr>
          <a:spLocks noChangeShapeType="1"/>
        </xdr:cNvSpPr>
      </xdr:nvSpPr>
      <xdr:spPr bwMode="auto">
        <a:xfrm flipV="1">
          <a:off x="2616200" y="2095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 macro="" textlink="">
      <xdr:nvSpPr>
        <xdr:cNvPr id="34" name="Line 33">
          <a:extLst>
            <a:ext uri="{FF2B5EF4-FFF2-40B4-BE49-F238E27FC236}">
              <a16:creationId xmlns:a16="http://schemas.microsoft.com/office/drawing/2014/main" id="{EAE36426-9B35-41E2-A3E5-08D81B22ABB1}"/>
            </a:ext>
          </a:extLst>
        </xdr:cNvPr>
        <xdr:cNvSpPr>
          <a:spLocks noChangeShapeType="1"/>
        </xdr:cNvSpPr>
      </xdr:nvSpPr>
      <xdr:spPr bwMode="auto">
        <a:xfrm flipV="1">
          <a:off x="2616200" y="2095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 macro="" textlink="">
      <xdr:nvSpPr>
        <xdr:cNvPr id="35" name="Line 34">
          <a:extLst>
            <a:ext uri="{FF2B5EF4-FFF2-40B4-BE49-F238E27FC236}">
              <a16:creationId xmlns:a16="http://schemas.microsoft.com/office/drawing/2014/main" id="{C2BE34DC-4C22-44D5-874C-A788E3974E2B}"/>
            </a:ext>
          </a:extLst>
        </xdr:cNvPr>
        <xdr:cNvSpPr>
          <a:spLocks noChangeShapeType="1"/>
        </xdr:cNvSpPr>
      </xdr:nvSpPr>
      <xdr:spPr bwMode="auto">
        <a:xfrm flipV="1">
          <a:off x="2616200" y="2095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 macro="" textlink="">
      <xdr:nvSpPr>
        <xdr:cNvPr id="36" name="Line 35">
          <a:extLst>
            <a:ext uri="{FF2B5EF4-FFF2-40B4-BE49-F238E27FC236}">
              <a16:creationId xmlns:a16="http://schemas.microsoft.com/office/drawing/2014/main" id="{C275998F-E8BE-40EA-8765-E774C2E88832}"/>
            </a:ext>
          </a:extLst>
        </xdr:cNvPr>
        <xdr:cNvSpPr>
          <a:spLocks noChangeShapeType="1"/>
        </xdr:cNvSpPr>
      </xdr:nvSpPr>
      <xdr:spPr bwMode="auto">
        <a:xfrm flipV="1">
          <a:off x="2616200" y="2095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37" name="Line 36">
          <a:extLst>
            <a:ext uri="{FF2B5EF4-FFF2-40B4-BE49-F238E27FC236}">
              <a16:creationId xmlns:a16="http://schemas.microsoft.com/office/drawing/2014/main" id="{CBFE1F1C-3A27-4752-ACE1-BA2C0FC1A53C}"/>
            </a:ext>
          </a:extLst>
        </xdr:cNvPr>
        <xdr:cNvSpPr>
          <a:spLocks noChangeShapeType="1"/>
        </xdr:cNvSpPr>
      </xdr:nvSpPr>
      <xdr:spPr bwMode="auto">
        <a:xfrm flipV="1">
          <a:off x="2616200" y="2984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38" name="Line 37">
          <a:extLst>
            <a:ext uri="{FF2B5EF4-FFF2-40B4-BE49-F238E27FC236}">
              <a16:creationId xmlns:a16="http://schemas.microsoft.com/office/drawing/2014/main" id="{354647D7-4810-416B-B906-40B7DF4BD234}"/>
            </a:ext>
          </a:extLst>
        </xdr:cNvPr>
        <xdr:cNvSpPr>
          <a:spLocks noChangeShapeType="1"/>
        </xdr:cNvSpPr>
      </xdr:nvSpPr>
      <xdr:spPr bwMode="auto">
        <a:xfrm flipV="1">
          <a:off x="2616200" y="2984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39" name="Line 38">
          <a:extLst>
            <a:ext uri="{FF2B5EF4-FFF2-40B4-BE49-F238E27FC236}">
              <a16:creationId xmlns:a16="http://schemas.microsoft.com/office/drawing/2014/main" id="{1C457FAA-A640-4E08-8DF3-7B3066CCFCF6}"/>
            </a:ext>
          </a:extLst>
        </xdr:cNvPr>
        <xdr:cNvSpPr>
          <a:spLocks noChangeShapeType="1"/>
        </xdr:cNvSpPr>
      </xdr:nvSpPr>
      <xdr:spPr bwMode="auto">
        <a:xfrm flipV="1">
          <a:off x="2616200" y="2984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40" name="Line 39">
          <a:extLst>
            <a:ext uri="{FF2B5EF4-FFF2-40B4-BE49-F238E27FC236}">
              <a16:creationId xmlns:a16="http://schemas.microsoft.com/office/drawing/2014/main" id="{5F933832-72CC-44CB-BC98-A2E57647F2F7}"/>
            </a:ext>
          </a:extLst>
        </xdr:cNvPr>
        <xdr:cNvSpPr>
          <a:spLocks noChangeShapeType="1"/>
        </xdr:cNvSpPr>
      </xdr:nvSpPr>
      <xdr:spPr bwMode="auto">
        <a:xfrm flipV="1">
          <a:off x="2616200" y="2984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41" name="Line 40">
          <a:extLst>
            <a:ext uri="{FF2B5EF4-FFF2-40B4-BE49-F238E27FC236}">
              <a16:creationId xmlns:a16="http://schemas.microsoft.com/office/drawing/2014/main" id="{A9065729-17C1-48C1-AA96-FF173C83BC21}"/>
            </a:ext>
          </a:extLst>
        </xdr:cNvPr>
        <xdr:cNvSpPr>
          <a:spLocks noChangeShapeType="1"/>
        </xdr:cNvSpPr>
      </xdr:nvSpPr>
      <xdr:spPr bwMode="auto">
        <a:xfrm flipV="1">
          <a:off x="2616200" y="2984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42" name="Line 41">
          <a:extLst>
            <a:ext uri="{FF2B5EF4-FFF2-40B4-BE49-F238E27FC236}">
              <a16:creationId xmlns:a16="http://schemas.microsoft.com/office/drawing/2014/main" id="{ED5DA670-FF1D-48FA-8B1F-53C2D57F87B8}"/>
            </a:ext>
          </a:extLst>
        </xdr:cNvPr>
        <xdr:cNvSpPr>
          <a:spLocks noChangeShapeType="1"/>
        </xdr:cNvSpPr>
      </xdr:nvSpPr>
      <xdr:spPr bwMode="auto">
        <a:xfrm flipV="1">
          <a:off x="2616200" y="2984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43" name="Line 42">
          <a:extLst>
            <a:ext uri="{FF2B5EF4-FFF2-40B4-BE49-F238E27FC236}">
              <a16:creationId xmlns:a16="http://schemas.microsoft.com/office/drawing/2014/main" id="{B90F5DB6-A0B2-490F-BB52-18DF9E51F368}"/>
            </a:ext>
          </a:extLst>
        </xdr:cNvPr>
        <xdr:cNvSpPr>
          <a:spLocks noChangeShapeType="1"/>
        </xdr:cNvSpPr>
      </xdr:nvSpPr>
      <xdr:spPr bwMode="auto">
        <a:xfrm flipV="1">
          <a:off x="2616200" y="2984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44" name="Line 43">
          <a:extLst>
            <a:ext uri="{FF2B5EF4-FFF2-40B4-BE49-F238E27FC236}">
              <a16:creationId xmlns:a16="http://schemas.microsoft.com/office/drawing/2014/main" id="{468A5519-45F1-4F51-904F-A4FB4BB13C06}"/>
            </a:ext>
          </a:extLst>
        </xdr:cNvPr>
        <xdr:cNvSpPr>
          <a:spLocks noChangeShapeType="1"/>
        </xdr:cNvSpPr>
      </xdr:nvSpPr>
      <xdr:spPr bwMode="auto">
        <a:xfrm flipV="1">
          <a:off x="2616200" y="2984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45" name="Line 44">
          <a:extLst>
            <a:ext uri="{FF2B5EF4-FFF2-40B4-BE49-F238E27FC236}">
              <a16:creationId xmlns:a16="http://schemas.microsoft.com/office/drawing/2014/main" id="{CBDCCF57-3177-428A-A0EE-08F4474CFE8A}"/>
            </a:ext>
          </a:extLst>
        </xdr:cNvPr>
        <xdr:cNvSpPr>
          <a:spLocks noChangeShapeType="1"/>
        </xdr:cNvSpPr>
      </xdr:nvSpPr>
      <xdr:spPr bwMode="auto">
        <a:xfrm flipV="1">
          <a:off x="2616200" y="2984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46" name="Line 45">
          <a:extLst>
            <a:ext uri="{FF2B5EF4-FFF2-40B4-BE49-F238E27FC236}">
              <a16:creationId xmlns:a16="http://schemas.microsoft.com/office/drawing/2014/main" id="{2476D46C-21F2-44F3-8FE7-A268DBFAE4CE}"/>
            </a:ext>
          </a:extLst>
        </xdr:cNvPr>
        <xdr:cNvSpPr>
          <a:spLocks noChangeShapeType="1"/>
        </xdr:cNvSpPr>
      </xdr:nvSpPr>
      <xdr:spPr bwMode="auto">
        <a:xfrm flipV="1">
          <a:off x="2616200" y="2984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47" name="Line 46">
          <a:extLst>
            <a:ext uri="{FF2B5EF4-FFF2-40B4-BE49-F238E27FC236}">
              <a16:creationId xmlns:a16="http://schemas.microsoft.com/office/drawing/2014/main" id="{60A37101-4258-4152-A82B-694F0FD3B5B1}"/>
            </a:ext>
          </a:extLst>
        </xdr:cNvPr>
        <xdr:cNvSpPr>
          <a:spLocks noChangeShapeType="1"/>
        </xdr:cNvSpPr>
      </xdr:nvSpPr>
      <xdr:spPr bwMode="auto">
        <a:xfrm flipV="1">
          <a:off x="2616200" y="2984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48" name="Line 47">
          <a:extLst>
            <a:ext uri="{FF2B5EF4-FFF2-40B4-BE49-F238E27FC236}">
              <a16:creationId xmlns:a16="http://schemas.microsoft.com/office/drawing/2014/main" id="{DAFB8C8C-10F2-42F2-8CC7-55C290B30281}"/>
            </a:ext>
          </a:extLst>
        </xdr:cNvPr>
        <xdr:cNvSpPr>
          <a:spLocks noChangeShapeType="1"/>
        </xdr:cNvSpPr>
      </xdr:nvSpPr>
      <xdr:spPr bwMode="auto">
        <a:xfrm flipV="1">
          <a:off x="2616200" y="2984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49" name="Line 48">
          <a:extLst>
            <a:ext uri="{FF2B5EF4-FFF2-40B4-BE49-F238E27FC236}">
              <a16:creationId xmlns:a16="http://schemas.microsoft.com/office/drawing/2014/main" id="{C8C1D8E1-9482-4EA7-A249-2C3B9232C951}"/>
            </a:ext>
          </a:extLst>
        </xdr:cNvPr>
        <xdr:cNvSpPr>
          <a:spLocks noChangeShapeType="1"/>
        </xdr:cNvSpPr>
      </xdr:nvSpPr>
      <xdr:spPr bwMode="auto">
        <a:xfrm flipV="1">
          <a:off x="2616200" y="2984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50" name="Line 49">
          <a:extLst>
            <a:ext uri="{FF2B5EF4-FFF2-40B4-BE49-F238E27FC236}">
              <a16:creationId xmlns:a16="http://schemas.microsoft.com/office/drawing/2014/main" id="{7EB0B9A9-9555-4750-AD79-0383979BFB7D}"/>
            </a:ext>
          </a:extLst>
        </xdr:cNvPr>
        <xdr:cNvSpPr>
          <a:spLocks noChangeShapeType="1"/>
        </xdr:cNvSpPr>
      </xdr:nvSpPr>
      <xdr:spPr bwMode="auto">
        <a:xfrm flipV="1">
          <a:off x="2616200" y="2984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51" name="Line 50">
          <a:extLst>
            <a:ext uri="{FF2B5EF4-FFF2-40B4-BE49-F238E27FC236}">
              <a16:creationId xmlns:a16="http://schemas.microsoft.com/office/drawing/2014/main" id="{EB953AE5-49BB-4FF4-8743-27E1215D2FD6}"/>
            </a:ext>
          </a:extLst>
        </xdr:cNvPr>
        <xdr:cNvSpPr>
          <a:spLocks noChangeShapeType="1"/>
        </xdr:cNvSpPr>
      </xdr:nvSpPr>
      <xdr:spPr bwMode="auto">
        <a:xfrm flipV="1">
          <a:off x="2616200" y="2984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52" name="Line 51">
          <a:extLst>
            <a:ext uri="{FF2B5EF4-FFF2-40B4-BE49-F238E27FC236}">
              <a16:creationId xmlns:a16="http://schemas.microsoft.com/office/drawing/2014/main" id="{89198441-5168-414C-BCDA-93AD48293BF0}"/>
            </a:ext>
          </a:extLst>
        </xdr:cNvPr>
        <xdr:cNvSpPr>
          <a:spLocks noChangeShapeType="1"/>
        </xdr:cNvSpPr>
      </xdr:nvSpPr>
      <xdr:spPr bwMode="auto">
        <a:xfrm flipV="1">
          <a:off x="2616200" y="2984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53" name="Line 52">
          <a:extLst>
            <a:ext uri="{FF2B5EF4-FFF2-40B4-BE49-F238E27FC236}">
              <a16:creationId xmlns:a16="http://schemas.microsoft.com/office/drawing/2014/main" id="{48AABDB8-32D2-4D11-81BE-40AE3451FB77}"/>
            </a:ext>
          </a:extLst>
        </xdr:cNvPr>
        <xdr:cNvSpPr>
          <a:spLocks noChangeShapeType="1"/>
        </xdr:cNvSpPr>
      </xdr:nvSpPr>
      <xdr:spPr bwMode="auto">
        <a:xfrm flipV="1">
          <a:off x="2616200" y="2984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 macro="" textlink="">
      <xdr:nvSpPr>
        <xdr:cNvPr id="54" name="Line 53">
          <a:extLst>
            <a:ext uri="{FF2B5EF4-FFF2-40B4-BE49-F238E27FC236}">
              <a16:creationId xmlns:a16="http://schemas.microsoft.com/office/drawing/2014/main" id="{8712F7D7-63D7-429C-955B-F289B82616F8}"/>
            </a:ext>
          </a:extLst>
        </xdr:cNvPr>
        <xdr:cNvSpPr>
          <a:spLocks noChangeShapeType="1"/>
        </xdr:cNvSpPr>
      </xdr:nvSpPr>
      <xdr:spPr bwMode="auto">
        <a:xfrm flipV="1">
          <a:off x="2616200" y="2095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55" name="Line 54">
          <a:extLst>
            <a:ext uri="{FF2B5EF4-FFF2-40B4-BE49-F238E27FC236}">
              <a16:creationId xmlns:a16="http://schemas.microsoft.com/office/drawing/2014/main" id="{630C0AEB-B843-4C5C-9A7A-D8545DD5ED79}"/>
            </a:ext>
          </a:extLst>
        </xdr:cNvPr>
        <xdr:cNvSpPr>
          <a:spLocks noChangeShapeType="1"/>
        </xdr:cNvSpPr>
      </xdr:nvSpPr>
      <xdr:spPr bwMode="auto">
        <a:xfrm flipV="1">
          <a:off x="2616200" y="2984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 macro="" textlink="">
      <xdr:nvSpPr>
        <xdr:cNvPr id="56" name="Line 55">
          <a:extLst>
            <a:ext uri="{FF2B5EF4-FFF2-40B4-BE49-F238E27FC236}">
              <a16:creationId xmlns:a16="http://schemas.microsoft.com/office/drawing/2014/main" id="{EA877CF4-0D69-42F1-A6FF-56FC28D265D2}"/>
            </a:ext>
          </a:extLst>
        </xdr:cNvPr>
        <xdr:cNvSpPr>
          <a:spLocks noChangeShapeType="1"/>
        </xdr:cNvSpPr>
      </xdr:nvSpPr>
      <xdr:spPr bwMode="auto">
        <a:xfrm flipV="1">
          <a:off x="2616200" y="2095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 macro="" textlink="">
      <xdr:nvSpPr>
        <xdr:cNvPr id="57" name="Line 56">
          <a:extLst>
            <a:ext uri="{FF2B5EF4-FFF2-40B4-BE49-F238E27FC236}">
              <a16:creationId xmlns:a16="http://schemas.microsoft.com/office/drawing/2014/main" id="{4E42168D-7FE6-488F-920A-61FEC056AE83}"/>
            </a:ext>
          </a:extLst>
        </xdr:cNvPr>
        <xdr:cNvSpPr>
          <a:spLocks noChangeShapeType="1"/>
        </xdr:cNvSpPr>
      </xdr:nvSpPr>
      <xdr:spPr bwMode="auto">
        <a:xfrm flipV="1">
          <a:off x="2616200" y="2095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 macro="" textlink="">
      <xdr:nvSpPr>
        <xdr:cNvPr id="58" name="Line 57">
          <a:extLst>
            <a:ext uri="{FF2B5EF4-FFF2-40B4-BE49-F238E27FC236}">
              <a16:creationId xmlns:a16="http://schemas.microsoft.com/office/drawing/2014/main" id="{0209DED4-F0BB-4C76-9FE6-62405447ED25}"/>
            </a:ext>
          </a:extLst>
        </xdr:cNvPr>
        <xdr:cNvSpPr>
          <a:spLocks noChangeShapeType="1"/>
        </xdr:cNvSpPr>
      </xdr:nvSpPr>
      <xdr:spPr bwMode="auto">
        <a:xfrm flipV="1">
          <a:off x="2616200" y="2095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 macro="" textlink="">
      <xdr:nvSpPr>
        <xdr:cNvPr id="59" name="Line 58">
          <a:extLst>
            <a:ext uri="{FF2B5EF4-FFF2-40B4-BE49-F238E27FC236}">
              <a16:creationId xmlns:a16="http://schemas.microsoft.com/office/drawing/2014/main" id="{C4E69F37-71A1-4D19-8EFA-DE6356BEFEDA}"/>
            </a:ext>
          </a:extLst>
        </xdr:cNvPr>
        <xdr:cNvSpPr>
          <a:spLocks noChangeShapeType="1"/>
        </xdr:cNvSpPr>
      </xdr:nvSpPr>
      <xdr:spPr bwMode="auto">
        <a:xfrm flipV="1">
          <a:off x="2616200" y="2095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 macro="" textlink="">
      <xdr:nvSpPr>
        <xdr:cNvPr id="60" name="Line 59">
          <a:extLst>
            <a:ext uri="{FF2B5EF4-FFF2-40B4-BE49-F238E27FC236}">
              <a16:creationId xmlns:a16="http://schemas.microsoft.com/office/drawing/2014/main" id="{7A8E7A34-3A35-4B7F-AD5B-2DE87368C4A5}"/>
            </a:ext>
          </a:extLst>
        </xdr:cNvPr>
        <xdr:cNvSpPr>
          <a:spLocks noChangeShapeType="1"/>
        </xdr:cNvSpPr>
      </xdr:nvSpPr>
      <xdr:spPr bwMode="auto">
        <a:xfrm flipV="1">
          <a:off x="2616200" y="2095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 macro="" textlink="">
      <xdr:nvSpPr>
        <xdr:cNvPr id="61" name="Line 60">
          <a:extLst>
            <a:ext uri="{FF2B5EF4-FFF2-40B4-BE49-F238E27FC236}">
              <a16:creationId xmlns:a16="http://schemas.microsoft.com/office/drawing/2014/main" id="{CC75FE64-3A79-429F-9273-2440ECEB588E}"/>
            </a:ext>
          </a:extLst>
        </xdr:cNvPr>
        <xdr:cNvSpPr>
          <a:spLocks noChangeShapeType="1"/>
        </xdr:cNvSpPr>
      </xdr:nvSpPr>
      <xdr:spPr bwMode="auto">
        <a:xfrm flipV="1">
          <a:off x="2616200" y="2095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 macro="" textlink="">
      <xdr:nvSpPr>
        <xdr:cNvPr id="62" name="Line 61">
          <a:extLst>
            <a:ext uri="{FF2B5EF4-FFF2-40B4-BE49-F238E27FC236}">
              <a16:creationId xmlns:a16="http://schemas.microsoft.com/office/drawing/2014/main" id="{6B4BDA43-15DB-4E96-8157-751A6FA678EE}"/>
            </a:ext>
          </a:extLst>
        </xdr:cNvPr>
        <xdr:cNvSpPr>
          <a:spLocks noChangeShapeType="1"/>
        </xdr:cNvSpPr>
      </xdr:nvSpPr>
      <xdr:spPr bwMode="auto">
        <a:xfrm flipV="1">
          <a:off x="2616200" y="2095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 macro="" textlink="">
      <xdr:nvSpPr>
        <xdr:cNvPr id="63" name="Line 62">
          <a:extLst>
            <a:ext uri="{FF2B5EF4-FFF2-40B4-BE49-F238E27FC236}">
              <a16:creationId xmlns:a16="http://schemas.microsoft.com/office/drawing/2014/main" id="{FA0E248F-BB6D-4BE6-B4C2-B17F8B23057A}"/>
            </a:ext>
          </a:extLst>
        </xdr:cNvPr>
        <xdr:cNvSpPr>
          <a:spLocks noChangeShapeType="1"/>
        </xdr:cNvSpPr>
      </xdr:nvSpPr>
      <xdr:spPr bwMode="auto">
        <a:xfrm flipV="1">
          <a:off x="2616200" y="2095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 macro="" textlink="">
      <xdr:nvSpPr>
        <xdr:cNvPr id="64" name="Line 63">
          <a:extLst>
            <a:ext uri="{FF2B5EF4-FFF2-40B4-BE49-F238E27FC236}">
              <a16:creationId xmlns:a16="http://schemas.microsoft.com/office/drawing/2014/main" id="{1EF1B5A8-5ECD-4E8D-B050-1D0048D36FEF}"/>
            </a:ext>
          </a:extLst>
        </xdr:cNvPr>
        <xdr:cNvSpPr>
          <a:spLocks noChangeShapeType="1"/>
        </xdr:cNvSpPr>
      </xdr:nvSpPr>
      <xdr:spPr bwMode="auto">
        <a:xfrm flipV="1">
          <a:off x="2616200" y="2095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 macro="" textlink="">
      <xdr:nvSpPr>
        <xdr:cNvPr id="65" name="Line 64">
          <a:extLst>
            <a:ext uri="{FF2B5EF4-FFF2-40B4-BE49-F238E27FC236}">
              <a16:creationId xmlns:a16="http://schemas.microsoft.com/office/drawing/2014/main" id="{E3873A13-E6EB-4C2F-9A93-A611248E8DD1}"/>
            </a:ext>
          </a:extLst>
        </xdr:cNvPr>
        <xdr:cNvSpPr>
          <a:spLocks noChangeShapeType="1"/>
        </xdr:cNvSpPr>
      </xdr:nvSpPr>
      <xdr:spPr bwMode="auto">
        <a:xfrm flipV="1">
          <a:off x="2616200" y="2095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 macro="" textlink="">
      <xdr:nvSpPr>
        <xdr:cNvPr id="66" name="Line 65">
          <a:extLst>
            <a:ext uri="{FF2B5EF4-FFF2-40B4-BE49-F238E27FC236}">
              <a16:creationId xmlns:a16="http://schemas.microsoft.com/office/drawing/2014/main" id="{B7036553-84A3-4867-9883-2EB569097C4B}"/>
            </a:ext>
          </a:extLst>
        </xdr:cNvPr>
        <xdr:cNvSpPr>
          <a:spLocks noChangeShapeType="1"/>
        </xdr:cNvSpPr>
      </xdr:nvSpPr>
      <xdr:spPr bwMode="auto">
        <a:xfrm flipV="1">
          <a:off x="2616200" y="2095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 macro="" textlink="">
      <xdr:nvSpPr>
        <xdr:cNvPr id="67" name="Line 66">
          <a:extLst>
            <a:ext uri="{FF2B5EF4-FFF2-40B4-BE49-F238E27FC236}">
              <a16:creationId xmlns:a16="http://schemas.microsoft.com/office/drawing/2014/main" id="{A27B3435-B8C6-46B9-97D3-9DF16CE706B6}"/>
            </a:ext>
          </a:extLst>
        </xdr:cNvPr>
        <xdr:cNvSpPr>
          <a:spLocks noChangeShapeType="1"/>
        </xdr:cNvSpPr>
      </xdr:nvSpPr>
      <xdr:spPr bwMode="auto">
        <a:xfrm flipV="1">
          <a:off x="2616200" y="2095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 macro="" textlink="">
      <xdr:nvSpPr>
        <xdr:cNvPr id="68" name="Line 67">
          <a:extLst>
            <a:ext uri="{FF2B5EF4-FFF2-40B4-BE49-F238E27FC236}">
              <a16:creationId xmlns:a16="http://schemas.microsoft.com/office/drawing/2014/main" id="{4E89AB7C-C5A1-49BE-9C9C-4D58364873D6}"/>
            </a:ext>
          </a:extLst>
        </xdr:cNvPr>
        <xdr:cNvSpPr>
          <a:spLocks noChangeShapeType="1"/>
        </xdr:cNvSpPr>
      </xdr:nvSpPr>
      <xdr:spPr bwMode="auto">
        <a:xfrm flipV="1">
          <a:off x="2616200" y="2095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 macro="" textlink="">
      <xdr:nvSpPr>
        <xdr:cNvPr id="69" name="Line 68">
          <a:extLst>
            <a:ext uri="{FF2B5EF4-FFF2-40B4-BE49-F238E27FC236}">
              <a16:creationId xmlns:a16="http://schemas.microsoft.com/office/drawing/2014/main" id="{BAAB7FAB-67F5-49F2-B217-EE706A4E7794}"/>
            </a:ext>
          </a:extLst>
        </xdr:cNvPr>
        <xdr:cNvSpPr>
          <a:spLocks noChangeShapeType="1"/>
        </xdr:cNvSpPr>
      </xdr:nvSpPr>
      <xdr:spPr bwMode="auto">
        <a:xfrm flipV="1">
          <a:off x="2616200" y="2095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 macro="" textlink="">
      <xdr:nvSpPr>
        <xdr:cNvPr id="70" name="Line 69">
          <a:extLst>
            <a:ext uri="{FF2B5EF4-FFF2-40B4-BE49-F238E27FC236}">
              <a16:creationId xmlns:a16="http://schemas.microsoft.com/office/drawing/2014/main" id="{D0FF2BA1-FD91-4BBC-8B9A-055DE5B6EBE4}"/>
            </a:ext>
          </a:extLst>
        </xdr:cNvPr>
        <xdr:cNvSpPr>
          <a:spLocks noChangeShapeType="1"/>
        </xdr:cNvSpPr>
      </xdr:nvSpPr>
      <xdr:spPr bwMode="auto">
        <a:xfrm flipV="1">
          <a:off x="2616200" y="2095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 macro="" textlink="">
      <xdr:nvSpPr>
        <xdr:cNvPr id="71" name="Line 70">
          <a:extLst>
            <a:ext uri="{FF2B5EF4-FFF2-40B4-BE49-F238E27FC236}">
              <a16:creationId xmlns:a16="http://schemas.microsoft.com/office/drawing/2014/main" id="{97EE9C71-D322-427B-843D-2D3F288EFE63}"/>
            </a:ext>
          </a:extLst>
        </xdr:cNvPr>
        <xdr:cNvSpPr>
          <a:spLocks noChangeShapeType="1"/>
        </xdr:cNvSpPr>
      </xdr:nvSpPr>
      <xdr:spPr bwMode="auto">
        <a:xfrm flipV="1">
          <a:off x="2616200" y="2095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ShapeType="1"/>
        </xdr:cNvSpPr>
      </xdr:nvSpPr>
      <xdr:spPr bwMode="auto">
        <a:xfrm flipV="1">
          <a:off x="2609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ShapeType="1"/>
        </xdr:cNvSpPr>
      </xdr:nvSpPr>
      <xdr:spPr bwMode="auto">
        <a:xfrm flipV="1">
          <a:off x="2609850" y="251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 noChangeShapeType="1"/>
        </xdr:cNvSpPr>
      </xdr:nvSpPr>
      <xdr:spPr bwMode="auto">
        <a:xfrm flipV="1">
          <a:off x="2609850" y="251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 macro="" textlink="">
      <xdr:nvSpPr>
        <xdr:cNvPr id="5" name="Lin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 noChangeShapeType="1"/>
        </xdr:cNvSpPr>
      </xdr:nvSpPr>
      <xdr:spPr bwMode="auto">
        <a:xfrm flipV="1">
          <a:off x="2609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 macro="" textlink="">
      <xdr:nvSpPr>
        <xdr:cNvPr id="6" name="Lin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>
          <a:spLocks noChangeShapeType="1"/>
        </xdr:cNvSpPr>
      </xdr:nvSpPr>
      <xdr:spPr bwMode="auto">
        <a:xfrm flipV="1">
          <a:off x="2609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 macro="" textlink="">
      <xdr:nvSpPr>
        <xdr:cNvPr id="7" name="Line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>
          <a:spLocks noChangeShapeType="1"/>
        </xdr:cNvSpPr>
      </xdr:nvSpPr>
      <xdr:spPr bwMode="auto">
        <a:xfrm flipV="1">
          <a:off x="2609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 macro="" textlink="">
      <xdr:nvSpPr>
        <xdr:cNvPr id="8" name="Line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>
          <a:spLocks noChangeShapeType="1"/>
        </xdr:cNvSpPr>
      </xdr:nvSpPr>
      <xdr:spPr bwMode="auto">
        <a:xfrm flipV="1">
          <a:off x="2609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 macro="" textlink="">
      <xdr:nvSpPr>
        <xdr:cNvPr id="9" name="Line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>
          <a:spLocks noChangeShapeType="1"/>
        </xdr:cNvSpPr>
      </xdr:nvSpPr>
      <xdr:spPr bwMode="auto">
        <a:xfrm flipV="1">
          <a:off x="2609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 macro="" textlink="">
      <xdr:nvSpPr>
        <xdr:cNvPr id="10" name="Line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>
          <a:spLocks noChangeShapeType="1"/>
        </xdr:cNvSpPr>
      </xdr:nvSpPr>
      <xdr:spPr bwMode="auto">
        <a:xfrm flipV="1">
          <a:off x="2609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 macro="" textlink="">
      <xdr:nvSpPr>
        <xdr:cNvPr id="11" name="Line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>
          <a:spLocks noChangeShapeType="1"/>
        </xdr:cNvSpPr>
      </xdr:nvSpPr>
      <xdr:spPr bwMode="auto">
        <a:xfrm flipV="1">
          <a:off x="2609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 macro="" textlink="">
      <xdr:nvSpPr>
        <xdr:cNvPr id="12" name="Line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>
          <a:spLocks noChangeShapeType="1"/>
        </xdr:cNvSpPr>
      </xdr:nvSpPr>
      <xdr:spPr bwMode="auto">
        <a:xfrm flipV="1">
          <a:off x="2609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 macro="" textlink="">
      <xdr:nvSpPr>
        <xdr:cNvPr id="13" name="Line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>
          <a:spLocks noChangeShapeType="1"/>
        </xdr:cNvSpPr>
      </xdr:nvSpPr>
      <xdr:spPr bwMode="auto">
        <a:xfrm flipV="1">
          <a:off x="2609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 macro="" textlink="">
      <xdr:nvSpPr>
        <xdr:cNvPr id="14" name="Line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>
          <a:spLocks noChangeShapeType="1"/>
        </xdr:cNvSpPr>
      </xdr:nvSpPr>
      <xdr:spPr bwMode="auto">
        <a:xfrm flipV="1">
          <a:off x="2609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 macro="" textlink="">
      <xdr:nvSpPr>
        <xdr:cNvPr id="15" name="Line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>
          <a:spLocks noChangeShapeType="1"/>
        </xdr:cNvSpPr>
      </xdr:nvSpPr>
      <xdr:spPr bwMode="auto">
        <a:xfrm flipV="1">
          <a:off x="2609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 macro="" textlink="">
      <xdr:nvSpPr>
        <xdr:cNvPr id="16" name="Line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>
          <a:spLocks noChangeShapeType="1"/>
        </xdr:cNvSpPr>
      </xdr:nvSpPr>
      <xdr:spPr bwMode="auto">
        <a:xfrm flipV="1">
          <a:off x="2609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 macro="" textlink="">
      <xdr:nvSpPr>
        <xdr:cNvPr id="17" name="Line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>
          <a:spLocks noChangeShapeType="1"/>
        </xdr:cNvSpPr>
      </xdr:nvSpPr>
      <xdr:spPr bwMode="auto">
        <a:xfrm flipV="1">
          <a:off x="2609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 macro="" textlink="">
      <xdr:nvSpPr>
        <xdr:cNvPr id="18" name="Line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>
          <a:spLocks noChangeShapeType="1"/>
        </xdr:cNvSpPr>
      </xdr:nvSpPr>
      <xdr:spPr bwMode="auto">
        <a:xfrm flipV="1">
          <a:off x="2609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 macro="" textlink="">
      <xdr:nvSpPr>
        <xdr:cNvPr id="19" name="Line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>
          <a:spLocks noChangeShapeType="1"/>
        </xdr:cNvSpPr>
      </xdr:nvSpPr>
      <xdr:spPr bwMode="auto">
        <a:xfrm flipV="1">
          <a:off x="2609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 macro="" textlink="">
      <xdr:nvSpPr>
        <xdr:cNvPr id="20" name="Line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>
          <a:spLocks noChangeShapeType="1"/>
        </xdr:cNvSpPr>
      </xdr:nvSpPr>
      <xdr:spPr bwMode="auto">
        <a:xfrm flipV="1">
          <a:off x="2609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 macro="" textlink="">
      <xdr:nvSpPr>
        <xdr:cNvPr id="21" name="Line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>
          <a:spLocks noChangeShapeType="1"/>
        </xdr:cNvSpPr>
      </xdr:nvSpPr>
      <xdr:spPr bwMode="auto">
        <a:xfrm flipV="1">
          <a:off x="2609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 macro="" textlink="">
      <xdr:nvSpPr>
        <xdr:cNvPr id="22" name="Line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>
          <a:spLocks noChangeShapeType="1"/>
        </xdr:cNvSpPr>
      </xdr:nvSpPr>
      <xdr:spPr bwMode="auto">
        <a:xfrm flipV="1">
          <a:off x="2609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 macro="" textlink="">
      <xdr:nvSpPr>
        <xdr:cNvPr id="23" name="Line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>
          <a:spLocks noChangeShapeType="1"/>
        </xdr:cNvSpPr>
      </xdr:nvSpPr>
      <xdr:spPr bwMode="auto">
        <a:xfrm flipV="1">
          <a:off x="2609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 macro="" textlink="">
      <xdr:nvSpPr>
        <xdr:cNvPr id="24" name="Line 2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>
          <a:spLocks noChangeShapeType="1"/>
        </xdr:cNvSpPr>
      </xdr:nvSpPr>
      <xdr:spPr bwMode="auto">
        <a:xfrm flipV="1">
          <a:off x="2609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 macro="" textlink="">
      <xdr:nvSpPr>
        <xdr:cNvPr id="25" name="Line 24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>
          <a:spLocks noChangeShapeType="1"/>
        </xdr:cNvSpPr>
      </xdr:nvSpPr>
      <xdr:spPr bwMode="auto">
        <a:xfrm flipV="1">
          <a:off x="2609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 macro="" textlink="">
      <xdr:nvSpPr>
        <xdr:cNvPr id="26" name="Line 25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>
          <a:spLocks noChangeShapeType="1"/>
        </xdr:cNvSpPr>
      </xdr:nvSpPr>
      <xdr:spPr bwMode="auto">
        <a:xfrm flipV="1">
          <a:off x="2609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 macro="" textlink="">
      <xdr:nvSpPr>
        <xdr:cNvPr id="27" name="Line 26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>
          <a:spLocks noChangeShapeType="1"/>
        </xdr:cNvSpPr>
      </xdr:nvSpPr>
      <xdr:spPr bwMode="auto">
        <a:xfrm flipV="1">
          <a:off x="2609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 macro="" textlink="">
      <xdr:nvSpPr>
        <xdr:cNvPr id="28" name="Line 27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>
          <a:spLocks noChangeShapeType="1"/>
        </xdr:cNvSpPr>
      </xdr:nvSpPr>
      <xdr:spPr bwMode="auto">
        <a:xfrm flipV="1">
          <a:off x="2609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 macro="" textlink="">
      <xdr:nvSpPr>
        <xdr:cNvPr id="29" name="Line 28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>
          <a:spLocks noChangeShapeType="1"/>
        </xdr:cNvSpPr>
      </xdr:nvSpPr>
      <xdr:spPr bwMode="auto">
        <a:xfrm flipV="1">
          <a:off x="2609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 macro="" textlink="">
      <xdr:nvSpPr>
        <xdr:cNvPr id="30" name="Line 29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>
          <a:spLocks noChangeShapeType="1"/>
        </xdr:cNvSpPr>
      </xdr:nvSpPr>
      <xdr:spPr bwMode="auto">
        <a:xfrm flipV="1">
          <a:off x="2609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 macro="" textlink="">
      <xdr:nvSpPr>
        <xdr:cNvPr id="31" name="Line 30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>
          <a:spLocks noChangeShapeType="1"/>
        </xdr:cNvSpPr>
      </xdr:nvSpPr>
      <xdr:spPr bwMode="auto">
        <a:xfrm flipV="1">
          <a:off x="2609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 macro="" textlink="">
      <xdr:nvSpPr>
        <xdr:cNvPr id="32" name="Line 31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>
          <a:spLocks noChangeShapeType="1"/>
        </xdr:cNvSpPr>
      </xdr:nvSpPr>
      <xdr:spPr bwMode="auto">
        <a:xfrm flipV="1">
          <a:off x="2609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 macro="" textlink="">
      <xdr:nvSpPr>
        <xdr:cNvPr id="33" name="Line 32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>
          <a:spLocks noChangeShapeType="1"/>
        </xdr:cNvSpPr>
      </xdr:nvSpPr>
      <xdr:spPr bwMode="auto">
        <a:xfrm flipV="1">
          <a:off x="2609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 macro="" textlink="">
      <xdr:nvSpPr>
        <xdr:cNvPr id="34" name="Line 33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SpPr>
          <a:spLocks noChangeShapeType="1"/>
        </xdr:cNvSpPr>
      </xdr:nvSpPr>
      <xdr:spPr bwMode="auto">
        <a:xfrm flipV="1">
          <a:off x="2609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 macro="" textlink="">
      <xdr:nvSpPr>
        <xdr:cNvPr id="35" name="Line 34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SpPr>
          <a:spLocks noChangeShapeType="1"/>
        </xdr:cNvSpPr>
      </xdr:nvSpPr>
      <xdr:spPr bwMode="auto">
        <a:xfrm flipV="1">
          <a:off x="2609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 macro="" textlink="">
      <xdr:nvSpPr>
        <xdr:cNvPr id="36" name="Line 35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SpPr>
          <a:spLocks noChangeShapeType="1"/>
        </xdr:cNvSpPr>
      </xdr:nvSpPr>
      <xdr:spPr bwMode="auto">
        <a:xfrm flipV="1">
          <a:off x="2609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37" name="Line 36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SpPr>
          <a:spLocks noChangeShapeType="1"/>
        </xdr:cNvSpPr>
      </xdr:nvSpPr>
      <xdr:spPr bwMode="auto">
        <a:xfrm flipV="1">
          <a:off x="2609850" y="251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38" name="Line 37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SpPr>
          <a:spLocks noChangeShapeType="1"/>
        </xdr:cNvSpPr>
      </xdr:nvSpPr>
      <xdr:spPr bwMode="auto">
        <a:xfrm flipV="1">
          <a:off x="2609850" y="251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39" name="Line 38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SpPr>
          <a:spLocks noChangeShapeType="1"/>
        </xdr:cNvSpPr>
      </xdr:nvSpPr>
      <xdr:spPr bwMode="auto">
        <a:xfrm flipV="1">
          <a:off x="2609850" y="251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40" name="Line 39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SpPr>
          <a:spLocks noChangeShapeType="1"/>
        </xdr:cNvSpPr>
      </xdr:nvSpPr>
      <xdr:spPr bwMode="auto">
        <a:xfrm flipV="1">
          <a:off x="2609850" y="251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41" name="Line 40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SpPr>
          <a:spLocks noChangeShapeType="1"/>
        </xdr:cNvSpPr>
      </xdr:nvSpPr>
      <xdr:spPr bwMode="auto">
        <a:xfrm flipV="1">
          <a:off x="2609850" y="251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42" name="Line 41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SpPr>
          <a:spLocks noChangeShapeType="1"/>
        </xdr:cNvSpPr>
      </xdr:nvSpPr>
      <xdr:spPr bwMode="auto">
        <a:xfrm flipV="1">
          <a:off x="2609850" y="251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43" name="Line 42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SpPr>
          <a:spLocks noChangeShapeType="1"/>
        </xdr:cNvSpPr>
      </xdr:nvSpPr>
      <xdr:spPr bwMode="auto">
        <a:xfrm flipV="1">
          <a:off x="2609850" y="251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44" name="Line 43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SpPr>
          <a:spLocks noChangeShapeType="1"/>
        </xdr:cNvSpPr>
      </xdr:nvSpPr>
      <xdr:spPr bwMode="auto">
        <a:xfrm flipV="1">
          <a:off x="2609850" y="251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45" name="Line 44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SpPr>
          <a:spLocks noChangeShapeType="1"/>
        </xdr:cNvSpPr>
      </xdr:nvSpPr>
      <xdr:spPr bwMode="auto">
        <a:xfrm flipV="1">
          <a:off x="2609850" y="251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46" name="Line 45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SpPr>
          <a:spLocks noChangeShapeType="1"/>
        </xdr:cNvSpPr>
      </xdr:nvSpPr>
      <xdr:spPr bwMode="auto">
        <a:xfrm flipV="1">
          <a:off x="2609850" y="251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47" name="Line 46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SpPr>
          <a:spLocks noChangeShapeType="1"/>
        </xdr:cNvSpPr>
      </xdr:nvSpPr>
      <xdr:spPr bwMode="auto">
        <a:xfrm flipV="1">
          <a:off x="2609850" y="251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48" name="Line 47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SpPr>
          <a:spLocks noChangeShapeType="1"/>
        </xdr:cNvSpPr>
      </xdr:nvSpPr>
      <xdr:spPr bwMode="auto">
        <a:xfrm flipV="1">
          <a:off x="2609850" y="251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49" name="Line 48">
          <a:extLs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SpPr>
          <a:spLocks noChangeShapeType="1"/>
        </xdr:cNvSpPr>
      </xdr:nvSpPr>
      <xdr:spPr bwMode="auto">
        <a:xfrm flipV="1">
          <a:off x="2609850" y="251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50" name="Line 49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SpPr>
          <a:spLocks noChangeShapeType="1"/>
        </xdr:cNvSpPr>
      </xdr:nvSpPr>
      <xdr:spPr bwMode="auto">
        <a:xfrm flipV="1">
          <a:off x="2609850" y="251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51" name="Line 50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SpPr>
          <a:spLocks noChangeShapeType="1"/>
        </xdr:cNvSpPr>
      </xdr:nvSpPr>
      <xdr:spPr bwMode="auto">
        <a:xfrm flipV="1">
          <a:off x="2609850" y="251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52" name="Line 51">
          <a:extLst>
            <a:ext uri="{FF2B5EF4-FFF2-40B4-BE49-F238E27FC236}">
              <a16:creationId xmlns:a16="http://schemas.microsoft.com/office/drawing/2014/main" id="{00000000-0008-0000-0100-000034000000}"/>
            </a:ext>
          </a:extLst>
        </xdr:cNvPr>
        <xdr:cNvSpPr>
          <a:spLocks noChangeShapeType="1"/>
        </xdr:cNvSpPr>
      </xdr:nvSpPr>
      <xdr:spPr bwMode="auto">
        <a:xfrm flipV="1">
          <a:off x="2609850" y="251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53" name="Line 52">
          <a:extLst>
            <a:ext uri="{FF2B5EF4-FFF2-40B4-BE49-F238E27FC236}">
              <a16:creationId xmlns:a16="http://schemas.microsoft.com/office/drawing/2014/main" id="{00000000-0008-0000-0100-000035000000}"/>
            </a:ext>
          </a:extLst>
        </xdr:cNvPr>
        <xdr:cNvSpPr>
          <a:spLocks noChangeShapeType="1"/>
        </xdr:cNvSpPr>
      </xdr:nvSpPr>
      <xdr:spPr bwMode="auto">
        <a:xfrm flipV="1">
          <a:off x="2609850" y="251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 macro="" textlink="">
      <xdr:nvSpPr>
        <xdr:cNvPr id="54" name="Line 53">
          <a:extLs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SpPr>
          <a:spLocks noChangeShapeType="1"/>
        </xdr:cNvSpPr>
      </xdr:nvSpPr>
      <xdr:spPr bwMode="auto">
        <a:xfrm flipV="1">
          <a:off x="2609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55" name="Line 54">
          <a:extLst>
            <a:ext uri="{FF2B5EF4-FFF2-40B4-BE49-F238E27FC236}">
              <a16:creationId xmlns:a16="http://schemas.microsoft.com/office/drawing/2014/main" id="{00000000-0008-0000-0100-000037000000}"/>
            </a:ext>
          </a:extLst>
        </xdr:cNvPr>
        <xdr:cNvSpPr>
          <a:spLocks noChangeShapeType="1"/>
        </xdr:cNvSpPr>
      </xdr:nvSpPr>
      <xdr:spPr bwMode="auto">
        <a:xfrm flipV="1">
          <a:off x="2609850" y="251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 macro="" textlink="">
      <xdr:nvSpPr>
        <xdr:cNvPr id="56" name="Line 55">
          <a:extLst>
            <a:ext uri="{FF2B5EF4-FFF2-40B4-BE49-F238E27FC236}">
              <a16:creationId xmlns:a16="http://schemas.microsoft.com/office/drawing/2014/main" id="{00000000-0008-0000-0100-000038000000}"/>
            </a:ext>
          </a:extLst>
        </xdr:cNvPr>
        <xdr:cNvSpPr>
          <a:spLocks noChangeShapeType="1"/>
        </xdr:cNvSpPr>
      </xdr:nvSpPr>
      <xdr:spPr bwMode="auto">
        <a:xfrm flipV="1">
          <a:off x="2609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 macro="" textlink="">
      <xdr:nvSpPr>
        <xdr:cNvPr id="57" name="Line 56">
          <a:extLst>
            <a:ext uri="{FF2B5EF4-FFF2-40B4-BE49-F238E27FC236}">
              <a16:creationId xmlns:a16="http://schemas.microsoft.com/office/drawing/2014/main" id="{00000000-0008-0000-0100-000039000000}"/>
            </a:ext>
          </a:extLst>
        </xdr:cNvPr>
        <xdr:cNvSpPr>
          <a:spLocks noChangeShapeType="1"/>
        </xdr:cNvSpPr>
      </xdr:nvSpPr>
      <xdr:spPr bwMode="auto">
        <a:xfrm flipV="1">
          <a:off x="2609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 macro="" textlink="">
      <xdr:nvSpPr>
        <xdr:cNvPr id="58" name="Line 57">
          <a:extLst>
            <a:ext uri="{FF2B5EF4-FFF2-40B4-BE49-F238E27FC236}">
              <a16:creationId xmlns:a16="http://schemas.microsoft.com/office/drawing/2014/main" id="{00000000-0008-0000-0100-00003A000000}"/>
            </a:ext>
          </a:extLst>
        </xdr:cNvPr>
        <xdr:cNvSpPr>
          <a:spLocks noChangeShapeType="1"/>
        </xdr:cNvSpPr>
      </xdr:nvSpPr>
      <xdr:spPr bwMode="auto">
        <a:xfrm flipV="1">
          <a:off x="2609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 macro="" textlink="">
      <xdr:nvSpPr>
        <xdr:cNvPr id="59" name="Line 58">
          <a:extLst>
            <a:ext uri="{FF2B5EF4-FFF2-40B4-BE49-F238E27FC236}">
              <a16:creationId xmlns:a16="http://schemas.microsoft.com/office/drawing/2014/main" id="{00000000-0008-0000-0100-00003B000000}"/>
            </a:ext>
          </a:extLst>
        </xdr:cNvPr>
        <xdr:cNvSpPr>
          <a:spLocks noChangeShapeType="1"/>
        </xdr:cNvSpPr>
      </xdr:nvSpPr>
      <xdr:spPr bwMode="auto">
        <a:xfrm flipV="1">
          <a:off x="2609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 macro="" textlink="">
      <xdr:nvSpPr>
        <xdr:cNvPr id="60" name="Line 59">
          <a:extLst>
            <a:ext uri="{FF2B5EF4-FFF2-40B4-BE49-F238E27FC236}">
              <a16:creationId xmlns:a16="http://schemas.microsoft.com/office/drawing/2014/main" id="{00000000-0008-0000-0100-00003C000000}"/>
            </a:ext>
          </a:extLst>
        </xdr:cNvPr>
        <xdr:cNvSpPr>
          <a:spLocks noChangeShapeType="1"/>
        </xdr:cNvSpPr>
      </xdr:nvSpPr>
      <xdr:spPr bwMode="auto">
        <a:xfrm flipV="1">
          <a:off x="2609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 macro="" textlink="">
      <xdr:nvSpPr>
        <xdr:cNvPr id="61" name="Line 60">
          <a:extLst>
            <a:ext uri="{FF2B5EF4-FFF2-40B4-BE49-F238E27FC236}">
              <a16:creationId xmlns:a16="http://schemas.microsoft.com/office/drawing/2014/main" id="{00000000-0008-0000-0100-00003D000000}"/>
            </a:ext>
          </a:extLst>
        </xdr:cNvPr>
        <xdr:cNvSpPr>
          <a:spLocks noChangeShapeType="1"/>
        </xdr:cNvSpPr>
      </xdr:nvSpPr>
      <xdr:spPr bwMode="auto">
        <a:xfrm flipV="1">
          <a:off x="2609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 macro="" textlink="">
      <xdr:nvSpPr>
        <xdr:cNvPr id="62" name="Line 61">
          <a:extLst>
            <a:ext uri="{FF2B5EF4-FFF2-40B4-BE49-F238E27FC236}">
              <a16:creationId xmlns:a16="http://schemas.microsoft.com/office/drawing/2014/main" id="{00000000-0008-0000-0100-00003E000000}"/>
            </a:ext>
          </a:extLst>
        </xdr:cNvPr>
        <xdr:cNvSpPr>
          <a:spLocks noChangeShapeType="1"/>
        </xdr:cNvSpPr>
      </xdr:nvSpPr>
      <xdr:spPr bwMode="auto">
        <a:xfrm flipV="1">
          <a:off x="2609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 macro="" textlink="">
      <xdr:nvSpPr>
        <xdr:cNvPr id="63" name="Line 62">
          <a:extLst>
            <a:ext uri="{FF2B5EF4-FFF2-40B4-BE49-F238E27FC236}">
              <a16:creationId xmlns:a16="http://schemas.microsoft.com/office/drawing/2014/main" id="{00000000-0008-0000-0100-00003F000000}"/>
            </a:ext>
          </a:extLst>
        </xdr:cNvPr>
        <xdr:cNvSpPr>
          <a:spLocks noChangeShapeType="1"/>
        </xdr:cNvSpPr>
      </xdr:nvSpPr>
      <xdr:spPr bwMode="auto">
        <a:xfrm flipV="1">
          <a:off x="2609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 macro="" textlink="">
      <xdr:nvSpPr>
        <xdr:cNvPr id="64" name="Line 63">
          <a:extLst>
            <a:ext uri="{FF2B5EF4-FFF2-40B4-BE49-F238E27FC236}">
              <a16:creationId xmlns:a16="http://schemas.microsoft.com/office/drawing/2014/main" id="{00000000-0008-0000-0100-000040000000}"/>
            </a:ext>
          </a:extLst>
        </xdr:cNvPr>
        <xdr:cNvSpPr>
          <a:spLocks noChangeShapeType="1"/>
        </xdr:cNvSpPr>
      </xdr:nvSpPr>
      <xdr:spPr bwMode="auto">
        <a:xfrm flipV="1">
          <a:off x="2609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 macro="" textlink="">
      <xdr:nvSpPr>
        <xdr:cNvPr id="65" name="Line 64">
          <a:extLst>
            <a:ext uri="{FF2B5EF4-FFF2-40B4-BE49-F238E27FC236}">
              <a16:creationId xmlns:a16="http://schemas.microsoft.com/office/drawing/2014/main" id="{00000000-0008-0000-0100-000041000000}"/>
            </a:ext>
          </a:extLst>
        </xdr:cNvPr>
        <xdr:cNvSpPr>
          <a:spLocks noChangeShapeType="1"/>
        </xdr:cNvSpPr>
      </xdr:nvSpPr>
      <xdr:spPr bwMode="auto">
        <a:xfrm flipV="1">
          <a:off x="2609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 macro="" textlink="">
      <xdr:nvSpPr>
        <xdr:cNvPr id="66" name="Line 65">
          <a:extLst>
            <a:ext uri="{FF2B5EF4-FFF2-40B4-BE49-F238E27FC236}">
              <a16:creationId xmlns:a16="http://schemas.microsoft.com/office/drawing/2014/main" id="{00000000-0008-0000-0100-000042000000}"/>
            </a:ext>
          </a:extLst>
        </xdr:cNvPr>
        <xdr:cNvSpPr>
          <a:spLocks noChangeShapeType="1"/>
        </xdr:cNvSpPr>
      </xdr:nvSpPr>
      <xdr:spPr bwMode="auto">
        <a:xfrm flipV="1">
          <a:off x="2609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 macro="" textlink="">
      <xdr:nvSpPr>
        <xdr:cNvPr id="67" name="Line 66">
          <a:extLst>
            <a:ext uri="{FF2B5EF4-FFF2-40B4-BE49-F238E27FC236}">
              <a16:creationId xmlns:a16="http://schemas.microsoft.com/office/drawing/2014/main" id="{00000000-0008-0000-0100-000043000000}"/>
            </a:ext>
          </a:extLst>
        </xdr:cNvPr>
        <xdr:cNvSpPr>
          <a:spLocks noChangeShapeType="1"/>
        </xdr:cNvSpPr>
      </xdr:nvSpPr>
      <xdr:spPr bwMode="auto">
        <a:xfrm flipV="1">
          <a:off x="2609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 macro="" textlink="">
      <xdr:nvSpPr>
        <xdr:cNvPr id="68" name="Line 67">
          <a:extLst>
            <a:ext uri="{FF2B5EF4-FFF2-40B4-BE49-F238E27FC236}">
              <a16:creationId xmlns:a16="http://schemas.microsoft.com/office/drawing/2014/main" id="{00000000-0008-0000-0100-000044000000}"/>
            </a:ext>
          </a:extLst>
        </xdr:cNvPr>
        <xdr:cNvSpPr>
          <a:spLocks noChangeShapeType="1"/>
        </xdr:cNvSpPr>
      </xdr:nvSpPr>
      <xdr:spPr bwMode="auto">
        <a:xfrm flipV="1">
          <a:off x="2609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 macro="" textlink="">
      <xdr:nvSpPr>
        <xdr:cNvPr id="69" name="Line 68">
          <a:extLst>
            <a:ext uri="{FF2B5EF4-FFF2-40B4-BE49-F238E27FC236}">
              <a16:creationId xmlns:a16="http://schemas.microsoft.com/office/drawing/2014/main" id="{00000000-0008-0000-0100-000045000000}"/>
            </a:ext>
          </a:extLst>
        </xdr:cNvPr>
        <xdr:cNvSpPr>
          <a:spLocks noChangeShapeType="1"/>
        </xdr:cNvSpPr>
      </xdr:nvSpPr>
      <xdr:spPr bwMode="auto">
        <a:xfrm flipV="1">
          <a:off x="2609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 macro="" textlink="">
      <xdr:nvSpPr>
        <xdr:cNvPr id="70" name="Line 69">
          <a:extLst>
            <a:ext uri="{FF2B5EF4-FFF2-40B4-BE49-F238E27FC236}">
              <a16:creationId xmlns:a16="http://schemas.microsoft.com/office/drawing/2014/main" id="{00000000-0008-0000-0100-000046000000}"/>
            </a:ext>
          </a:extLst>
        </xdr:cNvPr>
        <xdr:cNvSpPr>
          <a:spLocks noChangeShapeType="1"/>
        </xdr:cNvSpPr>
      </xdr:nvSpPr>
      <xdr:spPr bwMode="auto">
        <a:xfrm flipV="1">
          <a:off x="2609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 macro="" textlink="">
      <xdr:nvSpPr>
        <xdr:cNvPr id="71" name="Line 70">
          <a:extLst>
            <a:ext uri="{FF2B5EF4-FFF2-40B4-BE49-F238E27FC236}">
              <a16:creationId xmlns:a16="http://schemas.microsoft.com/office/drawing/2014/main" id="{00000000-0008-0000-0100-000047000000}"/>
            </a:ext>
          </a:extLst>
        </xdr:cNvPr>
        <xdr:cNvSpPr>
          <a:spLocks noChangeShapeType="1"/>
        </xdr:cNvSpPr>
      </xdr:nvSpPr>
      <xdr:spPr bwMode="auto">
        <a:xfrm flipV="1">
          <a:off x="2609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6</xdr:row>
      <xdr:rowOff>161925</xdr:rowOff>
    </xdr:from>
    <xdr:to>
      <xdr:col>20</xdr:col>
      <xdr:colOff>0</xdr:colOff>
      <xdr:row>12</xdr:row>
      <xdr:rowOff>142875</xdr:rowOff>
    </xdr:to>
    <xdr:sp macro="" textlink="">
      <xdr:nvSpPr>
        <xdr:cNvPr id="2" name="Freeform 1" descr="넓은 눈금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>
          <a:spLocks/>
        </xdr:cNvSpPr>
      </xdr:nvSpPr>
      <xdr:spPr bwMode="auto">
        <a:xfrm>
          <a:off x="2305050" y="1781175"/>
          <a:ext cx="2790825" cy="1466850"/>
        </a:xfrm>
        <a:custGeom>
          <a:avLst/>
          <a:gdLst>
            <a:gd name="T0" fmla="*/ 0 w 293"/>
            <a:gd name="T1" fmla="*/ 171450 h 154"/>
            <a:gd name="T2" fmla="*/ 1590675 w 293"/>
            <a:gd name="T3" fmla="*/ 1466850 h 154"/>
            <a:gd name="T4" fmla="*/ 2790825 w 293"/>
            <a:gd name="T5" fmla="*/ 1466850 h 154"/>
            <a:gd name="T6" fmla="*/ 2790825 w 293"/>
            <a:gd name="T7" fmla="*/ 1209675 h 154"/>
            <a:gd name="T8" fmla="*/ 1666875 w 293"/>
            <a:gd name="T9" fmla="*/ 1209675 h 154"/>
            <a:gd name="T10" fmla="*/ 200025 w 293"/>
            <a:gd name="T11" fmla="*/ 0 h 154"/>
            <a:gd name="T12" fmla="*/ 0 w 293"/>
            <a:gd name="T13" fmla="*/ 171450 h 154"/>
            <a:gd name="T14" fmla="*/ 0 60000 65536"/>
            <a:gd name="T15" fmla="*/ 0 60000 65536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0" t="0" r="r" b="b"/>
          <a:pathLst>
            <a:path w="293" h="154">
              <a:moveTo>
                <a:pt x="0" y="18"/>
              </a:moveTo>
              <a:lnTo>
                <a:pt x="167" y="154"/>
              </a:lnTo>
              <a:lnTo>
                <a:pt x="293" y="154"/>
              </a:lnTo>
              <a:lnTo>
                <a:pt x="293" y="127"/>
              </a:lnTo>
              <a:lnTo>
                <a:pt x="175" y="127"/>
              </a:lnTo>
              <a:lnTo>
                <a:pt x="21" y="0"/>
              </a:lnTo>
              <a:lnTo>
                <a:pt x="0" y="18"/>
              </a:lnTo>
              <a:close/>
            </a:path>
          </a:pathLst>
        </a:custGeom>
        <a:pattFill prst="lgGrid">
          <a:fgClr>
            <a:srgbClr val="000000"/>
          </a:fgClr>
          <a:bgClr>
            <a:srgbClr val="FFFFFF"/>
          </a:bgClr>
        </a:pattFill>
        <a:ln w="9525" cap="flat" cmpd="sng">
          <a:solidFill>
            <a:srgbClr val="000000"/>
          </a:solidFill>
          <a:prstDash val="solid"/>
          <a:round/>
          <a:headEnd/>
          <a:tailEnd/>
        </a:ln>
      </xdr:spPr>
    </xdr:sp>
    <xdr:clientData/>
  </xdr:twoCellAnchor>
  <xdr:twoCellAnchor>
    <xdr:from>
      <xdr:col>5</xdr:col>
      <xdr:colOff>190500</xdr:colOff>
      <xdr:row>6</xdr:row>
      <xdr:rowOff>142875</xdr:rowOff>
    </xdr:from>
    <xdr:to>
      <xdr:col>8</xdr:col>
      <xdr:colOff>0</xdr:colOff>
      <xdr:row>7</xdr:row>
      <xdr:rowOff>76200</xdr:rowOff>
    </xdr:to>
    <xdr:sp macro="" textlink="">
      <xdr:nvSpPr>
        <xdr:cNvPr id="3" name="Freeform 2" descr="큰 다이아몬드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>
          <a:spLocks/>
        </xdr:cNvSpPr>
      </xdr:nvSpPr>
      <xdr:spPr bwMode="auto">
        <a:xfrm>
          <a:off x="2095500" y="1762125"/>
          <a:ext cx="409575" cy="180975"/>
        </a:xfrm>
        <a:custGeom>
          <a:avLst/>
          <a:gdLst>
            <a:gd name="T0" fmla="*/ 209550 w 43"/>
            <a:gd name="T1" fmla="*/ 180975 h 19"/>
            <a:gd name="T2" fmla="*/ 0 w 43"/>
            <a:gd name="T3" fmla="*/ 0 h 19"/>
            <a:gd name="T4" fmla="*/ 409575 w 43"/>
            <a:gd name="T5" fmla="*/ 19050 h 19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43" h="19">
              <a:moveTo>
                <a:pt x="22" y="19"/>
              </a:moveTo>
              <a:lnTo>
                <a:pt x="0" y="0"/>
              </a:lnTo>
              <a:lnTo>
                <a:pt x="43" y="2"/>
              </a:lnTo>
            </a:path>
          </a:pathLst>
        </a:custGeom>
        <a:pattFill prst="solidDmnd">
          <a:fgClr>
            <a:srgbClr val="000000"/>
          </a:fgClr>
          <a:bgClr>
            <a:srgbClr val="FFFFFF"/>
          </a:bgClr>
        </a:pattFill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85725</xdr:colOff>
      <xdr:row>4</xdr:row>
      <xdr:rowOff>209550</xdr:rowOff>
    </xdr:from>
    <xdr:to>
      <xdr:col>5</xdr:col>
      <xdr:colOff>190500</xdr:colOff>
      <xdr:row>6</xdr:row>
      <xdr:rowOff>142875</xdr:rowOff>
    </xdr:to>
    <xdr:sp macro="" textlink="">
      <xdr:nvSpPr>
        <xdr:cNvPr id="4" name="Freeform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>
          <a:spLocks/>
        </xdr:cNvSpPr>
      </xdr:nvSpPr>
      <xdr:spPr bwMode="auto">
        <a:xfrm>
          <a:off x="1390650" y="1333500"/>
          <a:ext cx="704850" cy="428625"/>
        </a:xfrm>
        <a:custGeom>
          <a:avLst/>
          <a:gdLst>
            <a:gd name="T0" fmla="*/ 704850 w 78"/>
            <a:gd name="T1" fmla="*/ 428625 h 46"/>
            <a:gd name="T2" fmla="*/ 253023 w 78"/>
            <a:gd name="T3" fmla="*/ 0 h 46"/>
            <a:gd name="T4" fmla="*/ 0 w 78"/>
            <a:gd name="T5" fmla="*/ 0 h 4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78" h="46">
              <a:moveTo>
                <a:pt x="78" y="46"/>
              </a:moveTo>
              <a:lnTo>
                <a:pt x="28" y="0"/>
              </a:lnTo>
              <a:lnTo>
                <a:pt x="0" y="0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14</xdr:col>
      <xdr:colOff>9525</xdr:colOff>
      <xdr:row>14</xdr:row>
      <xdr:rowOff>0</xdr:rowOff>
    </xdr:from>
    <xdr:to>
      <xdr:col>20</xdr:col>
      <xdr:colOff>0</xdr:colOff>
      <xdr:row>14</xdr:row>
      <xdr:rowOff>0</xdr:rowOff>
    </xdr:to>
    <xdr:sp macro="" textlink="">
      <xdr:nvSpPr>
        <xdr:cNvPr id="5" name="Line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>
          <a:spLocks noChangeShapeType="1"/>
        </xdr:cNvSpPr>
      </xdr:nvSpPr>
      <xdr:spPr bwMode="auto">
        <a:xfrm>
          <a:off x="3905250" y="3600450"/>
          <a:ext cx="1190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oval" w="sm" len="sm"/>
          <a:tailEnd type="oval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57150</xdr:colOff>
      <xdr:row>7</xdr:row>
      <xdr:rowOff>190500</xdr:rowOff>
    </xdr:from>
    <xdr:to>
      <xdr:col>6</xdr:col>
      <xdr:colOff>85725</xdr:colOff>
      <xdr:row>8</xdr:row>
      <xdr:rowOff>171450</xdr:rowOff>
    </xdr:to>
    <xdr:sp macro="" textlink="">
      <xdr:nvSpPr>
        <xdr:cNvPr id="6" name="Line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>
          <a:spLocks noChangeShapeType="1"/>
        </xdr:cNvSpPr>
      </xdr:nvSpPr>
      <xdr:spPr bwMode="auto">
        <a:xfrm flipH="1">
          <a:off x="1962150" y="2057400"/>
          <a:ext cx="228600" cy="228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133350</xdr:colOff>
      <xdr:row>13</xdr:row>
      <xdr:rowOff>9525</xdr:rowOff>
    </xdr:from>
    <xdr:to>
      <xdr:col>13</xdr:col>
      <xdr:colOff>133350</xdr:colOff>
      <xdr:row>14</xdr:row>
      <xdr:rowOff>9525</xdr:rowOff>
    </xdr:to>
    <xdr:sp macro="" textlink="">
      <xdr:nvSpPr>
        <xdr:cNvPr id="7" name="Line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>
          <a:spLocks noChangeShapeType="1"/>
        </xdr:cNvSpPr>
      </xdr:nvSpPr>
      <xdr:spPr bwMode="auto">
        <a:xfrm flipH="1">
          <a:off x="3629025" y="3362325"/>
          <a:ext cx="200025" cy="247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85725</xdr:colOff>
      <xdr:row>8</xdr:row>
      <xdr:rowOff>142875</xdr:rowOff>
    </xdr:from>
    <xdr:to>
      <xdr:col>12</xdr:col>
      <xdr:colOff>161925</xdr:colOff>
      <xdr:row>13</xdr:row>
      <xdr:rowOff>228600</xdr:rowOff>
    </xdr:to>
    <xdr:sp macro="" textlink="">
      <xdr:nvSpPr>
        <xdr:cNvPr id="8" name="Line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>
          <a:spLocks noChangeShapeType="1"/>
        </xdr:cNvSpPr>
      </xdr:nvSpPr>
      <xdr:spPr bwMode="auto">
        <a:xfrm>
          <a:off x="1990725" y="2257425"/>
          <a:ext cx="1666875" cy="1323975"/>
        </a:xfrm>
        <a:prstGeom prst="line">
          <a:avLst/>
        </a:prstGeom>
        <a:noFill/>
        <a:ln w="9525">
          <a:solidFill>
            <a:srgbClr val="000000"/>
          </a:solidFill>
          <a:round/>
          <a:headEnd type="oval" w="sm" len="sm"/>
          <a:tailEnd type="oval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10</xdr:row>
      <xdr:rowOff>38100</xdr:rowOff>
    </xdr:from>
    <xdr:to>
      <xdr:col>16</xdr:col>
      <xdr:colOff>0</xdr:colOff>
      <xdr:row>11</xdr:row>
      <xdr:rowOff>142875</xdr:rowOff>
    </xdr:to>
    <xdr:sp macro="" textlink="">
      <xdr:nvSpPr>
        <xdr:cNvPr id="9" name="Line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>
          <a:spLocks noChangeShapeType="1"/>
        </xdr:cNvSpPr>
      </xdr:nvSpPr>
      <xdr:spPr bwMode="auto">
        <a:xfrm>
          <a:off x="4295775" y="2647950"/>
          <a:ext cx="0" cy="352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10</xdr:row>
      <xdr:rowOff>28575</xdr:rowOff>
    </xdr:from>
    <xdr:to>
      <xdr:col>21</xdr:col>
      <xdr:colOff>0</xdr:colOff>
      <xdr:row>10</xdr:row>
      <xdr:rowOff>28575</xdr:rowOff>
    </xdr:to>
    <xdr:sp macro="" textlink="">
      <xdr:nvSpPr>
        <xdr:cNvPr id="10" name="Line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>
          <a:spLocks noChangeShapeType="1"/>
        </xdr:cNvSpPr>
      </xdr:nvSpPr>
      <xdr:spPr bwMode="auto">
        <a:xfrm>
          <a:off x="4295775" y="2638425"/>
          <a:ext cx="1000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190500</xdr:colOff>
      <xdr:row>5</xdr:row>
      <xdr:rowOff>66675</xdr:rowOff>
    </xdr:from>
    <xdr:to>
      <xdr:col>6</xdr:col>
      <xdr:colOff>190500</xdr:colOff>
      <xdr:row>6</xdr:row>
      <xdr:rowOff>161925</xdr:rowOff>
    </xdr:to>
    <xdr:sp macro="" textlink="">
      <xdr:nvSpPr>
        <xdr:cNvPr id="11" name="Line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>
          <a:spLocks noChangeShapeType="1"/>
        </xdr:cNvSpPr>
      </xdr:nvSpPr>
      <xdr:spPr bwMode="auto">
        <a:xfrm>
          <a:off x="2295525" y="1438275"/>
          <a:ext cx="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9525</xdr:colOff>
      <xdr:row>5</xdr:row>
      <xdr:rowOff>66675</xdr:rowOff>
    </xdr:from>
    <xdr:to>
      <xdr:col>11</xdr:col>
      <xdr:colOff>57150</xdr:colOff>
      <xdr:row>5</xdr:row>
      <xdr:rowOff>66675</xdr:rowOff>
    </xdr:to>
    <xdr:sp macro="" textlink="">
      <xdr:nvSpPr>
        <xdr:cNvPr id="12" name="Line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>
          <a:spLocks noChangeShapeType="1"/>
        </xdr:cNvSpPr>
      </xdr:nvSpPr>
      <xdr:spPr bwMode="auto">
        <a:xfrm>
          <a:off x="2314575" y="1438275"/>
          <a:ext cx="971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9525</xdr:colOff>
      <xdr:row>6</xdr:row>
      <xdr:rowOff>104775</xdr:rowOff>
    </xdr:from>
    <xdr:to>
      <xdr:col>22</xdr:col>
      <xdr:colOff>57150</xdr:colOff>
      <xdr:row>6</xdr:row>
      <xdr:rowOff>104775</xdr:rowOff>
    </xdr:to>
    <xdr:sp macro="" textlink="">
      <xdr:nvSpPr>
        <xdr:cNvPr id="13" name="Line 1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>
          <a:spLocks noChangeShapeType="1"/>
        </xdr:cNvSpPr>
      </xdr:nvSpPr>
      <xdr:spPr bwMode="auto">
        <a:xfrm>
          <a:off x="5105400" y="1724025"/>
          <a:ext cx="447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171450</xdr:colOff>
      <xdr:row>11</xdr:row>
      <xdr:rowOff>123825</xdr:rowOff>
    </xdr:from>
    <xdr:to>
      <xdr:col>22</xdr:col>
      <xdr:colOff>28575</xdr:colOff>
      <xdr:row>11</xdr:row>
      <xdr:rowOff>123825</xdr:rowOff>
    </xdr:to>
    <xdr:sp macro="" textlink="">
      <xdr:nvSpPr>
        <xdr:cNvPr id="14" name="Line 13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>
          <a:spLocks noChangeShapeType="1"/>
        </xdr:cNvSpPr>
      </xdr:nvSpPr>
      <xdr:spPr bwMode="auto">
        <a:xfrm>
          <a:off x="5267325" y="2981325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190500</xdr:colOff>
      <xdr:row>6</xdr:row>
      <xdr:rowOff>95250</xdr:rowOff>
    </xdr:from>
    <xdr:to>
      <xdr:col>21</xdr:col>
      <xdr:colOff>190500</xdr:colOff>
      <xdr:row>11</xdr:row>
      <xdr:rowOff>123825</xdr:rowOff>
    </xdr:to>
    <xdr:sp macro="" textlink="">
      <xdr:nvSpPr>
        <xdr:cNvPr id="15" name="Line 14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SpPr>
          <a:spLocks noChangeShapeType="1"/>
        </xdr:cNvSpPr>
      </xdr:nvSpPr>
      <xdr:spPr bwMode="auto">
        <a:xfrm>
          <a:off x="5486400" y="1714500"/>
          <a:ext cx="0" cy="1266825"/>
        </a:xfrm>
        <a:prstGeom prst="line">
          <a:avLst/>
        </a:prstGeom>
        <a:noFill/>
        <a:ln w="9525">
          <a:solidFill>
            <a:srgbClr val="000000"/>
          </a:solidFill>
          <a:round/>
          <a:headEnd type="oval" w="sm" len="sm"/>
          <a:tailEnd type="oval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DCC87B-EDDF-4DA5-B319-4C3C2A6A83F5}">
  <sheetPr>
    <tabColor rgb="FFFF0000"/>
    <pageSetUpPr fitToPage="1"/>
  </sheetPr>
  <dimension ref="A1:J7"/>
  <sheetViews>
    <sheetView view="pageBreakPreview" zoomScaleNormal="100" workbookViewId="0">
      <selection activeCell="D5" sqref="D5"/>
    </sheetView>
  </sheetViews>
  <sheetFormatPr defaultColWidth="2.6640625" defaultRowHeight="24.95" customHeight="1"/>
  <cols>
    <col min="1" max="1" width="15.83203125" style="5" customWidth="1"/>
    <col min="2" max="2" width="23.83203125" style="5" customWidth="1"/>
    <col min="3" max="3" width="25.83203125" style="5" customWidth="1"/>
    <col min="4" max="4" width="8.83203125" style="5" customWidth="1"/>
    <col min="5" max="6" width="15.83203125" style="5" customWidth="1"/>
    <col min="7" max="7" width="3.33203125" style="5" customWidth="1"/>
    <col min="8" max="8" width="10" style="5" bestFit="1" customWidth="1"/>
    <col min="9" max="10" width="12.33203125" style="5" bestFit="1" customWidth="1"/>
    <col min="11" max="16384" width="2.6640625" style="5"/>
  </cols>
  <sheetData>
    <row r="1" spans="1:10" ht="24.95" customHeight="1" thickBot="1">
      <c r="A1" s="66" t="s">
        <v>19</v>
      </c>
      <c r="B1" s="66"/>
      <c r="C1" s="66"/>
      <c r="D1" s="66"/>
      <c r="E1" s="66"/>
      <c r="F1" s="66"/>
    </row>
    <row r="2" spans="1:10" ht="20.100000000000001" customHeight="1" thickBot="1">
      <c r="A2" s="6"/>
      <c r="F2" s="7"/>
      <c r="H2" s="61" t="s">
        <v>79</v>
      </c>
      <c r="I2" s="61" t="s">
        <v>80</v>
      </c>
      <c r="J2" s="61" t="s">
        <v>81</v>
      </c>
    </row>
    <row r="3" spans="1:10" ht="35.1" customHeight="1" thickBot="1">
      <c r="A3" s="45" t="s">
        <v>1</v>
      </c>
      <c r="B3" s="45" t="s">
        <v>0</v>
      </c>
      <c r="C3" s="45" t="s">
        <v>3</v>
      </c>
      <c r="D3" s="45" t="s">
        <v>4</v>
      </c>
      <c r="E3" s="46" t="s">
        <v>5</v>
      </c>
      <c r="F3" s="45" t="s">
        <v>2</v>
      </c>
      <c r="H3" s="62">
        <v>0.5</v>
      </c>
      <c r="I3" s="62">
        <v>0</v>
      </c>
      <c r="J3" s="62">
        <v>1</v>
      </c>
    </row>
    <row r="4" spans="1:10" ht="35.1" customHeight="1">
      <c r="A4" s="4" t="s">
        <v>14</v>
      </c>
      <c r="B4" s="4" t="s">
        <v>15</v>
      </c>
      <c r="C4" s="3"/>
      <c r="D4" s="3"/>
      <c r="E4" s="3"/>
      <c r="F4" s="3"/>
    </row>
    <row r="5" spans="1:10" ht="35.1" customHeight="1">
      <c r="A5" s="2"/>
      <c r="B5" s="3" t="s">
        <v>57</v>
      </c>
      <c r="C5" s="3"/>
      <c r="D5" s="3" t="s">
        <v>16</v>
      </c>
      <c r="E5" s="8">
        <f>'돌망태헐기및쌓기 전체수량집계표'!D5*$I$3</f>
        <v>0</v>
      </c>
      <c r="F5" s="54" t="s">
        <v>74</v>
      </c>
    </row>
    <row r="6" spans="1:10" ht="35.1" customHeight="1">
      <c r="A6" s="2"/>
      <c r="B6" s="3" t="s">
        <v>57</v>
      </c>
      <c r="C6" s="3"/>
      <c r="D6" s="3" t="s">
        <v>16</v>
      </c>
      <c r="E6" s="8">
        <f>'돌망태헐기및쌓기 전체수량집계표'!D6*$H$3</f>
        <v>70</v>
      </c>
      <c r="F6" s="54" t="s">
        <v>69</v>
      </c>
    </row>
    <row r="7" spans="1:10" ht="35.1" customHeight="1">
      <c r="A7" s="2" t="s">
        <v>18</v>
      </c>
      <c r="B7" s="3" t="s">
        <v>57</v>
      </c>
      <c r="C7" s="3" t="str">
        <f>"평균H="&amp;FIXED(연장및면적산출!K17,2)&amp;"m"</f>
        <v>평균H=2.90m</v>
      </c>
      <c r="D7" s="3" t="s">
        <v>16</v>
      </c>
      <c r="E7" s="65">
        <f>SUM(E5:E6)</f>
        <v>70</v>
      </c>
      <c r="F7" s="54" t="s">
        <v>9</v>
      </c>
    </row>
  </sheetData>
  <mergeCells count="1">
    <mergeCell ref="A1:F1"/>
  </mergeCells>
  <phoneticPr fontId="11" type="noConversion"/>
  <printOptions horizontalCentered="1"/>
  <pageMargins left="0.74803149606299213" right="0.6692913385826772" top="0.98425196850393704" bottom="0.78740157480314965" header="0.39370078740157483" footer="0.39370078740157483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FE8180-8DD1-4537-8CAF-ABF5A9009436}">
  <sheetPr>
    <tabColor rgb="FFFFC000"/>
    <pageSetUpPr fitToPage="1"/>
  </sheetPr>
  <dimension ref="A1:M9"/>
  <sheetViews>
    <sheetView view="pageBreakPreview" zoomScaleNormal="100" workbookViewId="0">
      <pane ySplit="3" topLeftCell="A4" activePane="bottomLeft" state="frozen"/>
      <selection activeCell="D5" sqref="D5"/>
      <selection pane="bottomLeft" activeCell="D5" sqref="D5"/>
    </sheetView>
  </sheetViews>
  <sheetFormatPr defaultColWidth="10.1640625" defaultRowHeight="24.95" customHeight="1"/>
  <cols>
    <col min="1" max="2" width="19.1640625" style="9" customWidth="1"/>
    <col min="3" max="3" width="7.33203125" style="9" customWidth="1"/>
    <col min="4" max="9" width="16.1640625" style="9" customWidth="1"/>
    <col min="10" max="10" width="10.1640625" style="9"/>
    <col min="11" max="11" width="10" style="9" bestFit="1" customWidth="1"/>
    <col min="12" max="13" width="12.33203125" style="9" bestFit="1" customWidth="1"/>
    <col min="14" max="258" width="10.1640625" style="9"/>
    <col min="259" max="260" width="19.1640625" style="9" customWidth="1"/>
    <col min="261" max="261" width="7.33203125" style="9" customWidth="1"/>
    <col min="262" max="265" width="16.1640625" style="9" customWidth="1"/>
    <col min="266" max="514" width="10.1640625" style="9"/>
    <col min="515" max="516" width="19.1640625" style="9" customWidth="1"/>
    <col min="517" max="517" width="7.33203125" style="9" customWidth="1"/>
    <col min="518" max="521" width="16.1640625" style="9" customWidth="1"/>
    <col min="522" max="770" width="10.1640625" style="9"/>
    <col min="771" max="772" width="19.1640625" style="9" customWidth="1"/>
    <col min="773" max="773" width="7.33203125" style="9" customWidth="1"/>
    <col min="774" max="777" width="16.1640625" style="9" customWidth="1"/>
    <col min="778" max="1026" width="10.1640625" style="9"/>
    <col min="1027" max="1028" width="19.1640625" style="9" customWidth="1"/>
    <col min="1029" max="1029" width="7.33203125" style="9" customWidth="1"/>
    <col min="1030" max="1033" width="16.1640625" style="9" customWidth="1"/>
    <col min="1034" max="1282" width="10.1640625" style="9"/>
    <col min="1283" max="1284" width="19.1640625" style="9" customWidth="1"/>
    <col min="1285" max="1285" width="7.33203125" style="9" customWidth="1"/>
    <col min="1286" max="1289" width="16.1640625" style="9" customWidth="1"/>
    <col min="1290" max="1538" width="10.1640625" style="9"/>
    <col min="1539" max="1540" width="19.1640625" style="9" customWidth="1"/>
    <col min="1541" max="1541" width="7.33203125" style="9" customWidth="1"/>
    <col min="1542" max="1545" width="16.1640625" style="9" customWidth="1"/>
    <col min="1546" max="1794" width="10.1640625" style="9"/>
    <col min="1795" max="1796" width="19.1640625" style="9" customWidth="1"/>
    <col min="1797" max="1797" width="7.33203125" style="9" customWidth="1"/>
    <col min="1798" max="1801" width="16.1640625" style="9" customWidth="1"/>
    <col min="1802" max="2050" width="10.1640625" style="9"/>
    <col min="2051" max="2052" width="19.1640625" style="9" customWidth="1"/>
    <col min="2053" max="2053" width="7.33203125" style="9" customWidth="1"/>
    <col min="2054" max="2057" width="16.1640625" style="9" customWidth="1"/>
    <col min="2058" max="2306" width="10.1640625" style="9"/>
    <col min="2307" max="2308" width="19.1640625" style="9" customWidth="1"/>
    <col min="2309" max="2309" width="7.33203125" style="9" customWidth="1"/>
    <col min="2310" max="2313" width="16.1640625" style="9" customWidth="1"/>
    <col min="2314" max="2562" width="10.1640625" style="9"/>
    <col min="2563" max="2564" width="19.1640625" style="9" customWidth="1"/>
    <col min="2565" max="2565" width="7.33203125" style="9" customWidth="1"/>
    <col min="2566" max="2569" width="16.1640625" style="9" customWidth="1"/>
    <col min="2570" max="2818" width="10.1640625" style="9"/>
    <col min="2819" max="2820" width="19.1640625" style="9" customWidth="1"/>
    <col min="2821" max="2821" width="7.33203125" style="9" customWidth="1"/>
    <col min="2822" max="2825" width="16.1640625" style="9" customWidth="1"/>
    <col min="2826" max="3074" width="10.1640625" style="9"/>
    <col min="3075" max="3076" width="19.1640625" style="9" customWidth="1"/>
    <col min="3077" max="3077" width="7.33203125" style="9" customWidth="1"/>
    <col min="3078" max="3081" width="16.1640625" style="9" customWidth="1"/>
    <col min="3082" max="3330" width="10.1640625" style="9"/>
    <col min="3331" max="3332" width="19.1640625" style="9" customWidth="1"/>
    <col min="3333" max="3333" width="7.33203125" style="9" customWidth="1"/>
    <col min="3334" max="3337" width="16.1640625" style="9" customWidth="1"/>
    <col min="3338" max="3586" width="10.1640625" style="9"/>
    <col min="3587" max="3588" width="19.1640625" style="9" customWidth="1"/>
    <col min="3589" max="3589" width="7.33203125" style="9" customWidth="1"/>
    <col min="3590" max="3593" width="16.1640625" style="9" customWidth="1"/>
    <col min="3594" max="3842" width="10.1640625" style="9"/>
    <col min="3843" max="3844" width="19.1640625" style="9" customWidth="1"/>
    <col min="3845" max="3845" width="7.33203125" style="9" customWidth="1"/>
    <col min="3846" max="3849" width="16.1640625" style="9" customWidth="1"/>
    <col min="3850" max="4098" width="10.1640625" style="9"/>
    <col min="4099" max="4100" width="19.1640625" style="9" customWidth="1"/>
    <col min="4101" max="4101" width="7.33203125" style="9" customWidth="1"/>
    <col min="4102" max="4105" width="16.1640625" style="9" customWidth="1"/>
    <col min="4106" max="4354" width="10.1640625" style="9"/>
    <col min="4355" max="4356" width="19.1640625" style="9" customWidth="1"/>
    <col min="4357" max="4357" width="7.33203125" style="9" customWidth="1"/>
    <col min="4358" max="4361" width="16.1640625" style="9" customWidth="1"/>
    <col min="4362" max="4610" width="10.1640625" style="9"/>
    <col min="4611" max="4612" width="19.1640625" style="9" customWidth="1"/>
    <col min="4613" max="4613" width="7.33203125" style="9" customWidth="1"/>
    <col min="4614" max="4617" width="16.1640625" style="9" customWidth="1"/>
    <col min="4618" max="4866" width="10.1640625" style="9"/>
    <col min="4867" max="4868" width="19.1640625" style="9" customWidth="1"/>
    <col min="4869" max="4869" width="7.33203125" style="9" customWidth="1"/>
    <col min="4870" max="4873" width="16.1640625" style="9" customWidth="1"/>
    <col min="4874" max="5122" width="10.1640625" style="9"/>
    <col min="5123" max="5124" width="19.1640625" style="9" customWidth="1"/>
    <col min="5125" max="5125" width="7.33203125" style="9" customWidth="1"/>
    <col min="5126" max="5129" width="16.1640625" style="9" customWidth="1"/>
    <col min="5130" max="5378" width="10.1640625" style="9"/>
    <col min="5379" max="5380" width="19.1640625" style="9" customWidth="1"/>
    <col min="5381" max="5381" width="7.33203125" style="9" customWidth="1"/>
    <col min="5382" max="5385" width="16.1640625" style="9" customWidth="1"/>
    <col min="5386" max="5634" width="10.1640625" style="9"/>
    <col min="5635" max="5636" width="19.1640625" style="9" customWidth="1"/>
    <col min="5637" max="5637" width="7.33203125" style="9" customWidth="1"/>
    <col min="5638" max="5641" width="16.1640625" style="9" customWidth="1"/>
    <col min="5642" max="5890" width="10.1640625" style="9"/>
    <col min="5891" max="5892" width="19.1640625" style="9" customWidth="1"/>
    <col min="5893" max="5893" width="7.33203125" style="9" customWidth="1"/>
    <col min="5894" max="5897" width="16.1640625" style="9" customWidth="1"/>
    <col min="5898" max="6146" width="10.1640625" style="9"/>
    <col min="6147" max="6148" width="19.1640625" style="9" customWidth="1"/>
    <col min="6149" max="6149" width="7.33203125" style="9" customWidth="1"/>
    <col min="6150" max="6153" width="16.1640625" style="9" customWidth="1"/>
    <col min="6154" max="6402" width="10.1640625" style="9"/>
    <col min="6403" max="6404" width="19.1640625" style="9" customWidth="1"/>
    <col min="6405" max="6405" width="7.33203125" style="9" customWidth="1"/>
    <col min="6406" max="6409" width="16.1640625" style="9" customWidth="1"/>
    <col min="6410" max="6658" width="10.1640625" style="9"/>
    <col min="6659" max="6660" width="19.1640625" style="9" customWidth="1"/>
    <col min="6661" max="6661" width="7.33203125" style="9" customWidth="1"/>
    <col min="6662" max="6665" width="16.1640625" style="9" customWidth="1"/>
    <col min="6666" max="6914" width="10.1640625" style="9"/>
    <col min="6915" max="6916" width="19.1640625" style="9" customWidth="1"/>
    <col min="6917" max="6917" width="7.33203125" style="9" customWidth="1"/>
    <col min="6918" max="6921" width="16.1640625" style="9" customWidth="1"/>
    <col min="6922" max="7170" width="10.1640625" style="9"/>
    <col min="7171" max="7172" width="19.1640625" style="9" customWidth="1"/>
    <col min="7173" max="7173" width="7.33203125" style="9" customWidth="1"/>
    <col min="7174" max="7177" width="16.1640625" style="9" customWidth="1"/>
    <col min="7178" max="7426" width="10.1640625" style="9"/>
    <col min="7427" max="7428" width="19.1640625" style="9" customWidth="1"/>
    <col min="7429" max="7429" width="7.33203125" style="9" customWidth="1"/>
    <col min="7430" max="7433" width="16.1640625" style="9" customWidth="1"/>
    <col min="7434" max="7682" width="10.1640625" style="9"/>
    <col min="7683" max="7684" width="19.1640625" style="9" customWidth="1"/>
    <col min="7685" max="7685" width="7.33203125" style="9" customWidth="1"/>
    <col min="7686" max="7689" width="16.1640625" style="9" customWidth="1"/>
    <col min="7690" max="7938" width="10.1640625" style="9"/>
    <col min="7939" max="7940" width="19.1640625" style="9" customWidth="1"/>
    <col min="7941" max="7941" width="7.33203125" style="9" customWidth="1"/>
    <col min="7942" max="7945" width="16.1640625" style="9" customWidth="1"/>
    <col min="7946" max="8194" width="10.1640625" style="9"/>
    <col min="8195" max="8196" width="19.1640625" style="9" customWidth="1"/>
    <col min="8197" max="8197" width="7.33203125" style="9" customWidth="1"/>
    <col min="8198" max="8201" width="16.1640625" style="9" customWidth="1"/>
    <col min="8202" max="8450" width="10.1640625" style="9"/>
    <col min="8451" max="8452" width="19.1640625" style="9" customWidth="1"/>
    <col min="8453" max="8453" width="7.33203125" style="9" customWidth="1"/>
    <col min="8454" max="8457" width="16.1640625" style="9" customWidth="1"/>
    <col min="8458" max="8706" width="10.1640625" style="9"/>
    <col min="8707" max="8708" width="19.1640625" style="9" customWidth="1"/>
    <col min="8709" max="8709" width="7.33203125" style="9" customWidth="1"/>
    <col min="8710" max="8713" width="16.1640625" style="9" customWidth="1"/>
    <col min="8714" max="8962" width="10.1640625" style="9"/>
    <col min="8963" max="8964" width="19.1640625" style="9" customWidth="1"/>
    <col min="8965" max="8965" width="7.33203125" style="9" customWidth="1"/>
    <col min="8966" max="8969" width="16.1640625" style="9" customWidth="1"/>
    <col min="8970" max="9218" width="10.1640625" style="9"/>
    <col min="9219" max="9220" width="19.1640625" style="9" customWidth="1"/>
    <col min="9221" max="9221" width="7.33203125" style="9" customWidth="1"/>
    <col min="9222" max="9225" width="16.1640625" style="9" customWidth="1"/>
    <col min="9226" max="9474" width="10.1640625" style="9"/>
    <col min="9475" max="9476" width="19.1640625" style="9" customWidth="1"/>
    <col min="9477" max="9477" width="7.33203125" style="9" customWidth="1"/>
    <col min="9478" max="9481" width="16.1640625" style="9" customWidth="1"/>
    <col min="9482" max="9730" width="10.1640625" style="9"/>
    <col min="9731" max="9732" width="19.1640625" style="9" customWidth="1"/>
    <col min="9733" max="9733" width="7.33203125" style="9" customWidth="1"/>
    <col min="9734" max="9737" width="16.1640625" style="9" customWidth="1"/>
    <col min="9738" max="9986" width="10.1640625" style="9"/>
    <col min="9987" max="9988" width="19.1640625" style="9" customWidth="1"/>
    <col min="9989" max="9989" width="7.33203125" style="9" customWidth="1"/>
    <col min="9990" max="9993" width="16.1640625" style="9" customWidth="1"/>
    <col min="9994" max="10242" width="10.1640625" style="9"/>
    <col min="10243" max="10244" width="19.1640625" style="9" customWidth="1"/>
    <col min="10245" max="10245" width="7.33203125" style="9" customWidth="1"/>
    <col min="10246" max="10249" width="16.1640625" style="9" customWidth="1"/>
    <col min="10250" max="10498" width="10.1640625" style="9"/>
    <col min="10499" max="10500" width="19.1640625" style="9" customWidth="1"/>
    <col min="10501" max="10501" width="7.33203125" style="9" customWidth="1"/>
    <col min="10502" max="10505" width="16.1640625" style="9" customWidth="1"/>
    <col min="10506" max="10754" width="10.1640625" style="9"/>
    <col min="10755" max="10756" width="19.1640625" style="9" customWidth="1"/>
    <col min="10757" max="10757" width="7.33203125" style="9" customWidth="1"/>
    <col min="10758" max="10761" width="16.1640625" style="9" customWidth="1"/>
    <col min="10762" max="11010" width="10.1640625" style="9"/>
    <col min="11011" max="11012" width="19.1640625" style="9" customWidth="1"/>
    <col min="11013" max="11013" width="7.33203125" style="9" customWidth="1"/>
    <col min="11014" max="11017" width="16.1640625" style="9" customWidth="1"/>
    <col min="11018" max="11266" width="10.1640625" style="9"/>
    <col min="11267" max="11268" width="19.1640625" style="9" customWidth="1"/>
    <col min="11269" max="11269" width="7.33203125" style="9" customWidth="1"/>
    <col min="11270" max="11273" width="16.1640625" style="9" customWidth="1"/>
    <col min="11274" max="11522" width="10.1640625" style="9"/>
    <col min="11523" max="11524" width="19.1640625" style="9" customWidth="1"/>
    <col min="11525" max="11525" width="7.33203125" style="9" customWidth="1"/>
    <col min="11526" max="11529" width="16.1640625" style="9" customWidth="1"/>
    <col min="11530" max="11778" width="10.1640625" style="9"/>
    <col min="11779" max="11780" width="19.1640625" style="9" customWidth="1"/>
    <col min="11781" max="11781" width="7.33203125" style="9" customWidth="1"/>
    <col min="11782" max="11785" width="16.1640625" style="9" customWidth="1"/>
    <col min="11786" max="12034" width="10.1640625" style="9"/>
    <col min="12035" max="12036" width="19.1640625" style="9" customWidth="1"/>
    <col min="12037" max="12037" width="7.33203125" style="9" customWidth="1"/>
    <col min="12038" max="12041" width="16.1640625" style="9" customWidth="1"/>
    <col min="12042" max="12290" width="10.1640625" style="9"/>
    <col min="12291" max="12292" width="19.1640625" style="9" customWidth="1"/>
    <col min="12293" max="12293" width="7.33203125" style="9" customWidth="1"/>
    <col min="12294" max="12297" width="16.1640625" style="9" customWidth="1"/>
    <col min="12298" max="12546" width="10.1640625" style="9"/>
    <col min="12547" max="12548" width="19.1640625" style="9" customWidth="1"/>
    <col min="12549" max="12549" width="7.33203125" style="9" customWidth="1"/>
    <col min="12550" max="12553" width="16.1640625" style="9" customWidth="1"/>
    <col min="12554" max="12802" width="10.1640625" style="9"/>
    <col min="12803" max="12804" width="19.1640625" style="9" customWidth="1"/>
    <col min="12805" max="12805" width="7.33203125" style="9" customWidth="1"/>
    <col min="12806" max="12809" width="16.1640625" style="9" customWidth="1"/>
    <col min="12810" max="13058" width="10.1640625" style="9"/>
    <col min="13059" max="13060" width="19.1640625" style="9" customWidth="1"/>
    <col min="13061" max="13061" width="7.33203125" style="9" customWidth="1"/>
    <col min="13062" max="13065" width="16.1640625" style="9" customWidth="1"/>
    <col min="13066" max="13314" width="10.1640625" style="9"/>
    <col min="13315" max="13316" width="19.1640625" style="9" customWidth="1"/>
    <col min="13317" max="13317" width="7.33203125" style="9" customWidth="1"/>
    <col min="13318" max="13321" width="16.1640625" style="9" customWidth="1"/>
    <col min="13322" max="13570" width="10.1640625" style="9"/>
    <col min="13571" max="13572" width="19.1640625" style="9" customWidth="1"/>
    <col min="13573" max="13573" width="7.33203125" style="9" customWidth="1"/>
    <col min="13574" max="13577" width="16.1640625" style="9" customWidth="1"/>
    <col min="13578" max="13826" width="10.1640625" style="9"/>
    <col min="13827" max="13828" width="19.1640625" style="9" customWidth="1"/>
    <col min="13829" max="13829" width="7.33203125" style="9" customWidth="1"/>
    <col min="13830" max="13833" width="16.1640625" style="9" customWidth="1"/>
    <col min="13834" max="14082" width="10.1640625" style="9"/>
    <col min="14083" max="14084" width="19.1640625" style="9" customWidth="1"/>
    <col min="14085" max="14085" width="7.33203125" style="9" customWidth="1"/>
    <col min="14086" max="14089" width="16.1640625" style="9" customWidth="1"/>
    <col min="14090" max="14338" width="10.1640625" style="9"/>
    <col min="14339" max="14340" width="19.1640625" style="9" customWidth="1"/>
    <col min="14341" max="14341" width="7.33203125" style="9" customWidth="1"/>
    <col min="14342" max="14345" width="16.1640625" style="9" customWidth="1"/>
    <col min="14346" max="14594" width="10.1640625" style="9"/>
    <col min="14595" max="14596" width="19.1640625" style="9" customWidth="1"/>
    <col min="14597" max="14597" width="7.33203125" style="9" customWidth="1"/>
    <col min="14598" max="14601" width="16.1640625" style="9" customWidth="1"/>
    <col min="14602" max="14850" width="10.1640625" style="9"/>
    <col min="14851" max="14852" width="19.1640625" style="9" customWidth="1"/>
    <col min="14853" max="14853" width="7.33203125" style="9" customWidth="1"/>
    <col min="14854" max="14857" width="16.1640625" style="9" customWidth="1"/>
    <col min="14858" max="15106" width="10.1640625" style="9"/>
    <col min="15107" max="15108" width="19.1640625" style="9" customWidth="1"/>
    <col min="15109" max="15109" width="7.33203125" style="9" customWidth="1"/>
    <col min="15110" max="15113" width="16.1640625" style="9" customWidth="1"/>
    <col min="15114" max="15362" width="10.1640625" style="9"/>
    <col min="15363" max="15364" width="19.1640625" style="9" customWidth="1"/>
    <col min="15365" max="15365" width="7.33203125" style="9" customWidth="1"/>
    <col min="15366" max="15369" width="16.1640625" style="9" customWidth="1"/>
    <col min="15370" max="15618" width="10.1640625" style="9"/>
    <col min="15619" max="15620" width="19.1640625" style="9" customWidth="1"/>
    <col min="15621" max="15621" width="7.33203125" style="9" customWidth="1"/>
    <col min="15622" max="15625" width="16.1640625" style="9" customWidth="1"/>
    <col min="15626" max="15874" width="10.1640625" style="9"/>
    <col min="15875" max="15876" width="19.1640625" style="9" customWidth="1"/>
    <col min="15877" max="15877" width="7.33203125" style="9" customWidth="1"/>
    <col min="15878" max="15881" width="16.1640625" style="9" customWidth="1"/>
    <col min="15882" max="16130" width="10.1640625" style="9"/>
    <col min="16131" max="16132" width="19.1640625" style="9" customWidth="1"/>
    <col min="16133" max="16133" width="7.33203125" style="9" customWidth="1"/>
    <col min="16134" max="16137" width="16.1640625" style="9" customWidth="1"/>
    <col min="16138" max="16384" width="10.1640625" style="9"/>
  </cols>
  <sheetData>
    <row r="1" spans="1:13" ht="24.95" customHeight="1" thickBot="1">
      <c r="A1" s="71" t="s">
        <v>82</v>
      </c>
      <c r="B1" s="72"/>
      <c r="C1" s="72"/>
      <c r="D1" s="72"/>
      <c r="E1" s="72"/>
      <c r="F1" s="72"/>
      <c r="G1" s="72"/>
      <c r="H1" s="72"/>
      <c r="I1" s="73"/>
    </row>
    <row r="2" spans="1:13" ht="35.1" customHeight="1" thickBot="1">
      <c r="A2" s="74" t="s">
        <v>0</v>
      </c>
      <c r="B2" s="74" t="s">
        <v>3</v>
      </c>
      <c r="C2" s="74" t="s">
        <v>4</v>
      </c>
      <c r="D2" s="74" t="s">
        <v>76</v>
      </c>
      <c r="E2" s="74"/>
      <c r="F2" s="74" t="s">
        <v>69</v>
      </c>
      <c r="G2" s="74"/>
      <c r="H2" s="74" t="s">
        <v>9</v>
      </c>
      <c r="I2" s="74" t="s">
        <v>2</v>
      </c>
      <c r="K2" s="63" t="s">
        <v>79</v>
      </c>
      <c r="L2" s="63" t="s">
        <v>80</v>
      </c>
      <c r="M2" s="63" t="s">
        <v>81</v>
      </c>
    </row>
    <row r="3" spans="1:13" ht="35.1" customHeight="1" thickBot="1">
      <c r="A3" s="74"/>
      <c r="B3" s="74"/>
      <c r="C3" s="74"/>
      <c r="D3" s="47">
        <f>'돌망태 총괄수량집계표'!D3*$L$3</f>
        <v>0</v>
      </c>
      <c r="E3" s="48">
        <f>'돌망태 총괄수량집계표'!E3*$L$3</f>
        <v>0</v>
      </c>
      <c r="F3" s="47">
        <f>'돌망태 총괄수량집계표'!F3*$K$3</f>
        <v>70</v>
      </c>
      <c r="G3" s="48">
        <f>'돌망태 총괄수량집계표'!G3*$K$3</f>
        <v>625.79999999999995</v>
      </c>
      <c r="H3" s="74"/>
      <c r="I3" s="74"/>
      <c r="K3" s="64">
        <f>돌망태헐기및쌓기수량!H3</f>
        <v>0.5</v>
      </c>
      <c r="L3" s="64">
        <f>돌망태헐기및쌓기수량!I3</f>
        <v>0</v>
      </c>
      <c r="M3" s="64">
        <f>돌망태헐기및쌓기수량!J3</f>
        <v>1</v>
      </c>
    </row>
    <row r="4" spans="1:13" ht="35.1" customHeight="1">
      <c r="A4" s="67" t="s">
        <v>35</v>
      </c>
      <c r="B4" s="67" t="s">
        <v>36</v>
      </c>
      <c r="C4" s="2" t="s">
        <v>63</v>
      </c>
      <c r="D4" s="10">
        <f>'돌망태 총괄수량집계표'!D4</f>
        <v>1</v>
      </c>
      <c r="E4" s="10">
        <f>ROUND($E$3*D4,2)</f>
        <v>0</v>
      </c>
      <c r="F4" s="10">
        <f>'돌망태 총괄수량집계표'!F4</f>
        <v>1</v>
      </c>
      <c r="G4" s="10">
        <f>ROUND($G$3*F4,2)</f>
        <v>625.79999999999995</v>
      </c>
      <c r="H4" s="10">
        <f t="shared" ref="H4:H9" si="0">E4+G4</f>
        <v>625.79999999999995</v>
      </c>
      <c r="I4" s="2"/>
    </row>
    <row r="5" spans="1:13" ht="35.1" customHeight="1">
      <c r="A5" s="68"/>
      <c r="B5" s="68"/>
      <c r="C5" s="2" t="s">
        <v>66</v>
      </c>
      <c r="D5" s="10">
        <f>'돌망태 총괄수량집계표'!D5</f>
        <v>10.204999999999998</v>
      </c>
      <c r="E5" s="10">
        <f>ROUND($D$3*D5,2)</f>
        <v>0</v>
      </c>
      <c r="F5" s="10">
        <f>'돌망태 총괄수량집계표'!F5</f>
        <v>8.94</v>
      </c>
      <c r="G5" s="10">
        <f>ROUND($F$3*F5,2)</f>
        <v>625.79999999999995</v>
      </c>
      <c r="H5" s="44">
        <f t="shared" si="0"/>
        <v>625.79999999999995</v>
      </c>
      <c r="I5" s="2"/>
    </row>
    <row r="6" spans="1:13" ht="35.1" customHeight="1">
      <c r="A6" s="2" t="s">
        <v>38</v>
      </c>
      <c r="B6" s="2" t="s">
        <v>36</v>
      </c>
      <c r="C6" s="2" t="s">
        <v>17</v>
      </c>
      <c r="D6" s="56">
        <f>'돌망태 총괄수량집계표'!D6</f>
        <v>2</v>
      </c>
      <c r="E6" s="10">
        <f>ROUND($D$3*D6,2)</f>
        <v>0</v>
      </c>
      <c r="F6" s="56">
        <f>'돌망태 총괄수량집계표'!F6</f>
        <v>2</v>
      </c>
      <c r="G6" s="10">
        <f>ROUND($F$3*F6,2)</f>
        <v>140</v>
      </c>
      <c r="H6" s="60">
        <f t="shared" si="0"/>
        <v>140</v>
      </c>
      <c r="I6" s="2"/>
    </row>
    <row r="7" spans="1:13" ht="35.1" customHeight="1">
      <c r="A7" s="12" t="s">
        <v>39</v>
      </c>
      <c r="B7" s="2" t="s">
        <v>41</v>
      </c>
      <c r="C7" s="2" t="s">
        <v>64</v>
      </c>
      <c r="D7" s="10">
        <f>'돌망태 총괄수량집계표'!D7*0.4</f>
        <v>0.12</v>
      </c>
      <c r="E7" s="11">
        <f>ROUND($E$3*D7,3)</f>
        <v>0</v>
      </c>
      <c r="F7" s="10">
        <f>'돌망태 총괄수량집계표'!F7*0.4</f>
        <v>0.12</v>
      </c>
      <c r="G7" s="11">
        <f>ROUND($G$3*F7,3)</f>
        <v>75.096000000000004</v>
      </c>
      <c r="H7" s="10">
        <f t="shared" si="0"/>
        <v>75.096000000000004</v>
      </c>
      <c r="I7" s="2" t="s">
        <v>83</v>
      </c>
    </row>
    <row r="8" spans="1:13" ht="35.1" customHeight="1">
      <c r="A8" s="2" t="s">
        <v>40</v>
      </c>
      <c r="B8" s="2" t="s">
        <v>41</v>
      </c>
      <c r="C8" s="2" t="s">
        <v>64</v>
      </c>
      <c r="D8" s="10">
        <f>'돌망태 총괄수량집계표'!D8</f>
        <v>0.15</v>
      </c>
      <c r="E8" s="10">
        <f>ROUND($D$3*D8,2)</f>
        <v>0</v>
      </c>
      <c r="F8" s="10">
        <f>'돌망태 총괄수량집계표'!F8</f>
        <v>0.15</v>
      </c>
      <c r="G8" s="10">
        <f>ROUND($F$3*F8,2)</f>
        <v>10.5</v>
      </c>
      <c r="H8" s="10">
        <f t="shared" si="0"/>
        <v>10.5</v>
      </c>
      <c r="I8" s="2"/>
    </row>
    <row r="9" spans="1:13" ht="35.1" customHeight="1">
      <c r="A9" s="69" t="s">
        <v>65</v>
      </c>
      <c r="B9" s="70"/>
      <c r="C9" s="2" t="s">
        <v>64</v>
      </c>
      <c r="D9" s="10"/>
      <c r="E9" s="10">
        <f>SUM(E7:E8)</f>
        <v>0</v>
      </c>
      <c r="F9" s="10"/>
      <c r="G9" s="10">
        <f>SUM(G7:G8)</f>
        <v>85.596000000000004</v>
      </c>
      <c r="H9" s="44">
        <f t="shared" si="0"/>
        <v>85.596000000000004</v>
      </c>
      <c r="I9" s="2"/>
    </row>
  </sheetData>
  <mergeCells count="11">
    <mergeCell ref="A4:A5"/>
    <mergeCell ref="B4:B5"/>
    <mergeCell ref="A9:B9"/>
    <mergeCell ref="A1:I1"/>
    <mergeCell ref="A2:A3"/>
    <mergeCell ref="B2:B3"/>
    <mergeCell ref="C2:C3"/>
    <mergeCell ref="D2:E2"/>
    <mergeCell ref="F2:G2"/>
    <mergeCell ref="H2:H3"/>
    <mergeCell ref="I2:I3"/>
  </mergeCells>
  <phoneticPr fontId="11" type="noConversion"/>
  <printOptions horizontalCentered="1"/>
  <pageMargins left="0.59055118110236227" right="0.51181102362204722" top="0.78740157480314965" bottom="0.78740157480314965" header="0.39370078740157483" footer="0.39370078740157483"/>
  <pageSetup paperSize="9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FF00"/>
    <pageSetUpPr fitToPage="1"/>
  </sheetPr>
  <dimension ref="A1:E6"/>
  <sheetViews>
    <sheetView view="pageBreakPreview" zoomScaleNormal="100" workbookViewId="0">
      <selection activeCell="D5" sqref="D5"/>
    </sheetView>
  </sheetViews>
  <sheetFormatPr defaultColWidth="2.6640625" defaultRowHeight="24.95" customHeight="1"/>
  <cols>
    <col min="1" max="1" width="23.83203125" style="5" customWidth="1"/>
    <col min="2" max="2" width="25.83203125" style="5" customWidth="1"/>
    <col min="3" max="3" width="8.83203125" style="5" customWidth="1"/>
    <col min="4" max="5" width="15.83203125" style="5" customWidth="1"/>
    <col min="6" max="7" width="3.33203125" style="5" customWidth="1"/>
    <col min="8" max="16384" width="2.6640625" style="5"/>
  </cols>
  <sheetData>
    <row r="1" spans="1:5" ht="24.95" customHeight="1">
      <c r="A1" s="66" t="s">
        <v>78</v>
      </c>
      <c r="B1" s="66"/>
      <c r="C1" s="66"/>
      <c r="D1" s="66"/>
      <c r="E1" s="66"/>
    </row>
    <row r="2" spans="1:5" ht="20.100000000000001" customHeight="1">
      <c r="E2" s="7"/>
    </row>
    <row r="3" spans="1:5" ht="35.1" customHeight="1">
      <c r="A3" s="45" t="s">
        <v>0</v>
      </c>
      <c r="B3" s="45" t="s">
        <v>3</v>
      </c>
      <c r="C3" s="45" t="s">
        <v>4</v>
      </c>
      <c r="D3" s="46" t="s">
        <v>5</v>
      </c>
      <c r="E3" s="45" t="s">
        <v>2</v>
      </c>
    </row>
    <row r="4" spans="1:5" ht="35.1" customHeight="1">
      <c r="A4" s="4" t="s">
        <v>15</v>
      </c>
      <c r="B4" s="3"/>
      <c r="C4" s="3"/>
      <c r="D4" s="3"/>
      <c r="E4" s="3"/>
    </row>
    <row r="5" spans="1:5" ht="35.1" customHeight="1">
      <c r="A5" s="3" t="s">
        <v>57</v>
      </c>
      <c r="B5" s="3" t="str">
        <f>"평균H="&amp;FIXED(연장및면적산출!K17,2)&amp;"m"</f>
        <v>평균H=2.90m</v>
      </c>
      <c r="C5" s="3" t="s">
        <v>16</v>
      </c>
      <c r="D5" s="8">
        <f>'돌망태 총괄수량집계표'!D3</f>
        <v>140</v>
      </c>
      <c r="E5" s="54" t="s">
        <v>74</v>
      </c>
    </row>
    <row r="6" spans="1:5" ht="35.1" customHeight="1">
      <c r="A6" s="3" t="s">
        <v>57</v>
      </c>
      <c r="B6" s="1" t="str">
        <f>"평균H="&amp;FIXED(연장및면적산출!K17,2)&amp;"m"</f>
        <v>평균H=2.90m</v>
      </c>
      <c r="C6" s="3" t="s">
        <v>16</v>
      </c>
      <c r="D6" s="8">
        <f>'돌망태 총괄수량집계표'!F3</f>
        <v>140</v>
      </c>
      <c r="E6" s="55" t="s">
        <v>75</v>
      </c>
    </row>
  </sheetData>
  <mergeCells count="1">
    <mergeCell ref="A1:E1"/>
  </mergeCells>
  <phoneticPr fontId="10" type="noConversion"/>
  <printOptions horizontalCentered="1"/>
  <pageMargins left="0.74803149606299213" right="0.6692913385826772" top="0.98425196850393704" bottom="0.78740157480314965" header="0.39370078740157483" footer="0.39370078740157483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  <pageSetUpPr fitToPage="1"/>
  </sheetPr>
  <dimension ref="A1:I9"/>
  <sheetViews>
    <sheetView view="pageBreakPreview" zoomScaleNormal="100" zoomScaleSheetLayoutView="100" workbookViewId="0">
      <pane ySplit="3" topLeftCell="A4" activePane="bottomLeft" state="frozen"/>
      <selection activeCell="A3" sqref="A3"/>
      <selection pane="bottomLeft" activeCell="B6" sqref="B6"/>
    </sheetView>
  </sheetViews>
  <sheetFormatPr defaultColWidth="10.1640625" defaultRowHeight="24.95" customHeight="1"/>
  <cols>
    <col min="1" max="2" width="19.1640625" style="9" customWidth="1"/>
    <col min="3" max="3" width="7.33203125" style="9" customWidth="1"/>
    <col min="4" max="9" width="16.1640625" style="9" customWidth="1"/>
    <col min="10" max="258" width="10.1640625" style="9"/>
    <col min="259" max="260" width="19.1640625" style="9" customWidth="1"/>
    <col min="261" max="261" width="7.33203125" style="9" customWidth="1"/>
    <col min="262" max="265" width="16.1640625" style="9" customWidth="1"/>
    <col min="266" max="514" width="10.1640625" style="9"/>
    <col min="515" max="516" width="19.1640625" style="9" customWidth="1"/>
    <col min="517" max="517" width="7.33203125" style="9" customWidth="1"/>
    <col min="518" max="521" width="16.1640625" style="9" customWidth="1"/>
    <col min="522" max="770" width="10.1640625" style="9"/>
    <col min="771" max="772" width="19.1640625" style="9" customWidth="1"/>
    <col min="773" max="773" width="7.33203125" style="9" customWidth="1"/>
    <col min="774" max="777" width="16.1640625" style="9" customWidth="1"/>
    <col min="778" max="1026" width="10.1640625" style="9"/>
    <col min="1027" max="1028" width="19.1640625" style="9" customWidth="1"/>
    <col min="1029" max="1029" width="7.33203125" style="9" customWidth="1"/>
    <col min="1030" max="1033" width="16.1640625" style="9" customWidth="1"/>
    <col min="1034" max="1282" width="10.1640625" style="9"/>
    <col min="1283" max="1284" width="19.1640625" style="9" customWidth="1"/>
    <col min="1285" max="1285" width="7.33203125" style="9" customWidth="1"/>
    <col min="1286" max="1289" width="16.1640625" style="9" customWidth="1"/>
    <col min="1290" max="1538" width="10.1640625" style="9"/>
    <col min="1539" max="1540" width="19.1640625" style="9" customWidth="1"/>
    <col min="1541" max="1541" width="7.33203125" style="9" customWidth="1"/>
    <col min="1542" max="1545" width="16.1640625" style="9" customWidth="1"/>
    <col min="1546" max="1794" width="10.1640625" style="9"/>
    <col min="1795" max="1796" width="19.1640625" style="9" customWidth="1"/>
    <col min="1797" max="1797" width="7.33203125" style="9" customWidth="1"/>
    <col min="1798" max="1801" width="16.1640625" style="9" customWidth="1"/>
    <col min="1802" max="2050" width="10.1640625" style="9"/>
    <col min="2051" max="2052" width="19.1640625" style="9" customWidth="1"/>
    <col min="2053" max="2053" width="7.33203125" style="9" customWidth="1"/>
    <col min="2054" max="2057" width="16.1640625" style="9" customWidth="1"/>
    <col min="2058" max="2306" width="10.1640625" style="9"/>
    <col min="2307" max="2308" width="19.1640625" style="9" customWidth="1"/>
    <col min="2309" max="2309" width="7.33203125" style="9" customWidth="1"/>
    <col min="2310" max="2313" width="16.1640625" style="9" customWidth="1"/>
    <col min="2314" max="2562" width="10.1640625" style="9"/>
    <col min="2563" max="2564" width="19.1640625" style="9" customWidth="1"/>
    <col min="2565" max="2565" width="7.33203125" style="9" customWidth="1"/>
    <col min="2566" max="2569" width="16.1640625" style="9" customWidth="1"/>
    <col min="2570" max="2818" width="10.1640625" style="9"/>
    <col min="2819" max="2820" width="19.1640625" style="9" customWidth="1"/>
    <col min="2821" max="2821" width="7.33203125" style="9" customWidth="1"/>
    <col min="2822" max="2825" width="16.1640625" style="9" customWidth="1"/>
    <col min="2826" max="3074" width="10.1640625" style="9"/>
    <col min="3075" max="3076" width="19.1640625" style="9" customWidth="1"/>
    <col min="3077" max="3077" width="7.33203125" style="9" customWidth="1"/>
    <col min="3078" max="3081" width="16.1640625" style="9" customWidth="1"/>
    <col min="3082" max="3330" width="10.1640625" style="9"/>
    <col min="3331" max="3332" width="19.1640625" style="9" customWidth="1"/>
    <col min="3333" max="3333" width="7.33203125" style="9" customWidth="1"/>
    <col min="3334" max="3337" width="16.1640625" style="9" customWidth="1"/>
    <col min="3338" max="3586" width="10.1640625" style="9"/>
    <col min="3587" max="3588" width="19.1640625" style="9" customWidth="1"/>
    <col min="3589" max="3589" width="7.33203125" style="9" customWidth="1"/>
    <col min="3590" max="3593" width="16.1640625" style="9" customWidth="1"/>
    <col min="3594" max="3842" width="10.1640625" style="9"/>
    <col min="3843" max="3844" width="19.1640625" style="9" customWidth="1"/>
    <col min="3845" max="3845" width="7.33203125" style="9" customWidth="1"/>
    <col min="3846" max="3849" width="16.1640625" style="9" customWidth="1"/>
    <col min="3850" max="4098" width="10.1640625" style="9"/>
    <col min="4099" max="4100" width="19.1640625" style="9" customWidth="1"/>
    <col min="4101" max="4101" width="7.33203125" style="9" customWidth="1"/>
    <col min="4102" max="4105" width="16.1640625" style="9" customWidth="1"/>
    <col min="4106" max="4354" width="10.1640625" style="9"/>
    <col min="4355" max="4356" width="19.1640625" style="9" customWidth="1"/>
    <col min="4357" max="4357" width="7.33203125" style="9" customWidth="1"/>
    <col min="4358" max="4361" width="16.1640625" style="9" customWidth="1"/>
    <col min="4362" max="4610" width="10.1640625" style="9"/>
    <col min="4611" max="4612" width="19.1640625" style="9" customWidth="1"/>
    <col min="4613" max="4613" width="7.33203125" style="9" customWidth="1"/>
    <col min="4614" max="4617" width="16.1640625" style="9" customWidth="1"/>
    <col min="4618" max="4866" width="10.1640625" style="9"/>
    <col min="4867" max="4868" width="19.1640625" style="9" customWidth="1"/>
    <col min="4869" max="4869" width="7.33203125" style="9" customWidth="1"/>
    <col min="4870" max="4873" width="16.1640625" style="9" customWidth="1"/>
    <col min="4874" max="5122" width="10.1640625" style="9"/>
    <col min="5123" max="5124" width="19.1640625" style="9" customWidth="1"/>
    <col min="5125" max="5125" width="7.33203125" style="9" customWidth="1"/>
    <col min="5126" max="5129" width="16.1640625" style="9" customWidth="1"/>
    <col min="5130" max="5378" width="10.1640625" style="9"/>
    <col min="5379" max="5380" width="19.1640625" style="9" customWidth="1"/>
    <col min="5381" max="5381" width="7.33203125" style="9" customWidth="1"/>
    <col min="5382" max="5385" width="16.1640625" style="9" customWidth="1"/>
    <col min="5386" max="5634" width="10.1640625" style="9"/>
    <col min="5635" max="5636" width="19.1640625" style="9" customWidth="1"/>
    <col min="5637" max="5637" width="7.33203125" style="9" customWidth="1"/>
    <col min="5638" max="5641" width="16.1640625" style="9" customWidth="1"/>
    <col min="5642" max="5890" width="10.1640625" style="9"/>
    <col min="5891" max="5892" width="19.1640625" style="9" customWidth="1"/>
    <col min="5893" max="5893" width="7.33203125" style="9" customWidth="1"/>
    <col min="5894" max="5897" width="16.1640625" style="9" customWidth="1"/>
    <col min="5898" max="6146" width="10.1640625" style="9"/>
    <col min="6147" max="6148" width="19.1640625" style="9" customWidth="1"/>
    <col min="6149" max="6149" width="7.33203125" style="9" customWidth="1"/>
    <col min="6150" max="6153" width="16.1640625" style="9" customWidth="1"/>
    <col min="6154" max="6402" width="10.1640625" style="9"/>
    <col min="6403" max="6404" width="19.1640625" style="9" customWidth="1"/>
    <col min="6405" max="6405" width="7.33203125" style="9" customWidth="1"/>
    <col min="6406" max="6409" width="16.1640625" style="9" customWidth="1"/>
    <col min="6410" max="6658" width="10.1640625" style="9"/>
    <col min="6659" max="6660" width="19.1640625" style="9" customWidth="1"/>
    <col min="6661" max="6661" width="7.33203125" style="9" customWidth="1"/>
    <col min="6662" max="6665" width="16.1640625" style="9" customWidth="1"/>
    <col min="6666" max="6914" width="10.1640625" style="9"/>
    <col min="6915" max="6916" width="19.1640625" style="9" customWidth="1"/>
    <col min="6917" max="6917" width="7.33203125" style="9" customWidth="1"/>
    <col min="6918" max="6921" width="16.1640625" style="9" customWidth="1"/>
    <col min="6922" max="7170" width="10.1640625" style="9"/>
    <col min="7171" max="7172" width="19.1640625" style="9" customWidth="1"/>
    <col min="7173" max="7173" width="7.33203125" style="9" customWidth="1"/>
    <col min="7174" max="7177" width="16.1640625" style="9" customWidth="1"/>
    <col min="7178" max="7426" width="10.1640625" style="9"/>
    <col min="7427" max="7428" width="19.1640625" style="9" customWidth="1"/>
    <col min="7429" max="7429" width="7.33203125" style="9" customWidth="1"/>
    <col min="7430" max="7433" width="16.1640625" style="9" customWidth="1"/>
    <col min="7434" max="7682" width="10.1640625" style="9"/>
    <col min="7683" max="7684" width="19.1640625" style="9" customWidth="1"/>
    <col min="7685" max="7685" width="7.33203125" style="9" customWidth="1"/>
    <col min="7686" max="7689" width="16.1640625" style="9" customWidth="1"/>
    <col min="7690" max="7938" width="10.1640625" style="9"/>
    <col min="7939" max="7940" width="19.1640625" style="9" customWidth="1"/>
    <col min="7941" max="7941" width="7.33203125" style="9" customWidth="1"/>
    <col min="7942" max="7945" width="16.1640625" style="9" customWidth="1"/>
    <col min="7946" max="8194" width="10.1640625" style="9"/>
    <col min="8195" max="8196" width="19.1640625" style="9" customWidth="1"/>
    <col min="8197" max="8197" width="7.33203125" style="9" customWidth="1"/>
    <col min="8198" max="8201" width="16.1640625" style="9" customWidth="1"/>
    <col min="8202" max="8450" width="10.1640625" style="9"/>
    <col min="8451" max="8452" width="19.1640625" style="9" customWidth="1"/>
    <col min="8453" max="8453" width="7.33203125" style="9" customWidth="1"/>
    <col min="8454" max="8457" width="16.1640625" style="9" customWidth="1"/>
    <col min="8458" max="8706" width="10.1640625" style="9"/>
    <col min="8707" max="8708" width="19.1640625" style="9" customWidth="1"/>
    <col min="8709" max="8709" width="7.33203125" style="9" customWidth="1"/>
    <col min="8710" max="8713" width="16.1640625" style="9" customWidth="1"/>
    <col min="8714" max="8962" width="10.1640625" style="9"/>
    <col min="8963" max="8964" width="19.1640625" style="9" customWidth="1"/>
    <col min="8965" max="8965" width="7.33203125" style="9" customWidth="1"/>
    <col min="8966" max="8969" width="16.1640625" style="9" customWidth="1"/>
    <col min="8970" max="9218" width="10.1640625" style="9"/>
    <col min="9219" max="9220" width="19.1640625" style="9" customWidth="1"/>
    <col min="9221" max="9221" width="7.33203125" style="9" customWidth="1"/>
    <col min="9222" max="9225" width="16.1640625" style="9" customWidth="1"/>
    <col min="9226" max="9474" width="10.1640625" style="9"/>
    <col min="9475" max="9476" width="19.1640625" style="9" customWidth="1"/>
    <col min="9477" max="9477" width="7.33203125" style="9" customWidth="1"/>
    <col min="9478" max="9481" width="16.1640625" style="9" customWidth="1"/>
    <col min="9482" max="9730" width="10.1640625" style="9"/>
    <col min="9731" max="9732" width="19.1640625" style="9" customWidth="1"/>
    <col min="9733" max="9733" width="7.33203125" style="9" customWidth="1"/>
    <col min="9734" max="9737" width="16.1640625" style="9" customWidth="1"/>
    <col min="9738" max="9986" width="10.1640625" style="9"/>
    <col min="9987" max="9988" width="19.1640625" style="9" customWidth="1"/>
    <col min="9989" max="9989" width="7.33203125" style="9" customWidth="1"/>
    <col min="9990" max="9993" width="16.1640625" style="9" customWidth="1"/>
    <col min="9994" max="10242" width="10.1640625" style="9"/>
    <col min="10243" max="10244" width="19.1640625" style="9" customWidth="1"/>
    <col min="10245" max="10245" width="7.33203125" style="9" customWidth="1"/>
    <col min="10246" max="10249" width="16.1640625" style="9" customWidth="1"/>
    <col min="10250" max="10498" width="10.1640625" style="9"/>
    <col min="10499" max="10500" width="19.1640625" style="9" customWidth="1"/>
    <col min="10501" max="10501" width="7.33203125" style="9" customWidth="1"/>
    <col min="10502" max="10505" width="16.1640625" style="9" customWidth="1"/>
    <col min="10506" max="10754" width="10.1640625" style="9"/>
    <col min="10755" max="10756" width="19.1640625" style="9" customWidth="1"/>
    <col min="10757" max="10757" width="7.33203125" style="9" customWidth="1"/>
    <col min="10758" max="10761" width="16.1640625" style="9" customWidth="1"/>
    <col min="10762" max="11010" width="10.1640625" style="9"/>
    <col min="11011" max="11012" width="19.1640625" style="9" customWidth="1"/>
    <col min="11013" max="11013" width="7.33203125" style="9" customWidth="1"/>
    <col min="11014" max="11017" width="16.1640625" style="9" customWidth="1"/>
    <col min="11018" max="11266" width="10.1640625" style="9"/>
    <col min="11267" max="11268" width="19.1640625" style="9" customWidth="1"/>
    <col min="11269" max="11269" width="7.33203125" style="9" customWidth="1"/>
    <col min="11270" max="11273" width="16.1640625" style="9" customWidth="1"/>
    <col min="11274" max="11522" width="10.1640625" style="9"/>
    <col min="11523" max="11524" width="19.1640625" style="9" customWidth="1"/>
    <col min="11525" max="11525" width="7.33203125" style="9" customWidth="1"/>
    <col min="11526" max="11529" width="16.1640625" style="9" customWidth="1"/>
    <col min="11530" max="11778" width="10.1640625" style="9"/>
    <col min="11779" max="11780" width="19.1640625" style="9" customWidth="1"/>
    <col min="11781" max="11781" width="7.33203125" style="9" customWidth="1"/>
    <col min="11782" max="11785" width="16.1640625" style="9" customWidth="1"/>
    <col min="11786" max="12034" width="10.1640625" style="9"/>
    <col min="12035" max="12036" width="19.1640625" style="9" customWidth="1"/>
    <col min="12037" max="12037" width="7.33203125" style="9" customWidth="1"/>
    <col min="12038" max="12041" width="16.1640625" style="9" customWidth="1"/>
    <col min="12042" max="12290" width="10.1640625" style="9"/>
    <col min="12291" max="12292" width="19.1640625" style="9" customWidth="1"/>
    <col min="12293" max="12293" width="7.33203125" style="9" customWidth="1"/>
    <col min="12294" max="12297" width="16.1640625" style="9" customWidth="1"/>
    <col min="12298" max="12546" width="10.1640625" style="9"/>
    <col min="12547" max="12548" width="19.1640625" style="9" customWidth="1"/>
    <col min="12549" max="12549" width="7.33203125" style="9" customWidth="1"/>
    <col min="12550" max="12553" width="16.1640625" style="9" customWidth="1"/>
    <col min="12554" max="12802" width="10.1640625" style="9"/>
    <col min="12803" max="12804" width="19.1640625" style="9" customWidth="1"/>
    <col min="12805" max="12805" width="7.33203125" style="9" customWidth="1"/>
    <col min="12806" max="12809" width="16.1640625" style="9" customWidth="1"/>
    <col min="12810" max="13058" width="10.1640625" style="9"/>
    <col min="13059" max="13060" width="19.1640625" style="9" customWidth="1"/>
    <col min="13061" max="13061" width="7.33203125" style="9" customWidth="1"/>
    <col min="13062" max="13065" width="16.1640625" style="9" customWidth="1"/>
    <col min="13066" max="13314" width="10.1640625" style="9"/>
    <col min="13315" max="13316" width="19.1640625" style="9" customWidth="1"/>
    <col min="13317" max="13317" width="7.33203125" style="9" customWidth="1"/>
    <col min="13318" max="13321" width="16.1640625" style="9" customWidth="1"/>
    <col min="13322" max="13570" width="10.1640625" style="9"/>
    <col min="13571" max="13572" width="19.1640625" style="9" customWidth="1"/>
    <col min="13573" max="13573" width="7.33203125" style="9" customWidth="1"/>
    <col min="13574" max="13577" width="16.1640625" style="9" customWidth="1"/>
    <col min="13578" max="13826" width="10.1640625" style="9"/>
    <col min="13827" max="13828" width="19.1640625" style="9" customWidth="1"/>
    <col min="13829" max="13829" width="7.33203125" style="9" customWidth="1"/>
    <col min="13830" max="13833" width="16.1640625" style="9" customWidth="1"/>
    <col min="13834" max="14082" width="10.1640625" style="9"/>
    <col min="14083" max="14084" width="19.1640625" style="9" customWidth="1"/>
    <col min="14085" max="14085" width="7.33203125" style="9" customWidth="1"/>
    <col min="14086" max="14089" width="16.1640625" style="9" customWidth="1"/>
    <col min="14090" max="14338" width="10.1640625" style="9"/>
    <col min="14339" max="14340" width="19.1640625" style="9" customWidth="1"/>
    <col min="14341" max="14341" width="7.33203125" style="9" customWidth="1"/>
    <col min="14342" max="14345" width="16.1640625" style="9" customWidth="1"/>
    <col min="14346" max="14594" width="10.1640625" style="9"/>
    <col min="14595" max="14596" width="19.1640625" style="9" customWidth="1"/>
    <col min="14597" max="14597" width="7.33203125" style="9" customWidth="1"/>
    <col min="14598" max="14601" width="16.1640625" style="9" customWidth="1"/>
    <col min="14602" max="14850" width="10.1640625" style="9"/>
    <col min="14851" max="14852" width="19.1640625" style="9" customWidth="1"/>
    <col min="14853" max="14853" width="7.33203125" style="9" customWidth="1"/>
    <col min="14854" max="14857" width="16.1640625" style="9" customWidth="1"/>
    <col min="14858" max="15106" width="10.1640625" style="9"/>
    <col min="15107" max="15108" width="19.1640625" style="9" customWidth="1"/>
    <col min="15109" max="15109" width="7.33203125" style="9" customWidth="1"/>
    <col min="15110" max="15113" width="16.1640625" style="9" customWidth="1"/>
    <col min="15114" max="15362" width="10.1640625" style="9"/>
    <col min="15363" max="15364" width="19.1640625" style="9" customWidth="1"/>
    <col min="15365" max="15365" width="7.33203125" style="9" customWidth="1"/>
    <col min="15366" max="15369" width="16.1640625" style="9" customWidth="1"/>
    <col min="15370" max="15618" width="10.1640625" style="9"/>
    <col min="15619" max="15620" width="19.1640625" style="9" customWidth="1"/>
    <col min="15621" max="15621" width="7.33203125" style="9" customWidth="1"/>
    <col min="15622" max="15625" width="16.1640625" style="9" customWidth="1"/>
    <col min="15626" max="15874" width="10.1640625" style="9"/>
    <col min="15875" max="15876" width="19.1640625" style="9" customWidth="1"/>
    <col min="15877" max="15877" width="7.33203125" style="9" customWidth="1"/>
    <col min="15878" max="15881" width="16.1640625" style="9" customWidth="1"/>
    <col min="15882" max="16130" width="10.1640625" style="9"/>
    <col min="16131" max="16132" width="19.1640625" style="9" customWidth="1"/>
    <col min="16133" max="16133" width="7.33203125" style="9" customWidth="1"/>
    <col min="16134" max="16137" width="16.1640625" style="9" customWidth="1"/>
    <col min="16138" max="16384" width="10.1640625" style="9"/>
  </cols>
  <sheetData>
    <row r="1" spans="1:9" ht="24.95" customHeight="1">
      <c r="A1" s="71" t="s">
        <v>77</v>
      </c>
      <c r="B1" s="72"/>
      <c r="C1" s="72"/>
      <c r="D1" s="72"/>
      <c r="E1" s="72"/>
      <c r="F1" s="72"/>
      <c r="G1" s="72"/>
      <c r="H1" s="72"/>
      <c r="I1" s="73"/>
    </row>
    <row r="2" spans="1:9" ht="35.1" customHeight="1">
      <c r="A2" s="74" t="s">
        <v>6</v>
      </c>
      <c r="B2" s="74" t="s">
        <v>7</v>
      </c>
      <c r="C2" s="74" t="s">
        <v>8</v>
      </c>
      <c r="D2" s="74" t="s">
        <v>76</v>
      </c>
      <c r="E2" s="74"/>
      <c r="F2" s="74" t="s">
        <v>69</v>
      </c>
      <c r="G2" s="74"/>
      <c r="H2" s="74" t="s">
        <v>9</v>
      </c>
      <c r="I2" s="74" t="s">
        <v>10</v>
      </c>
    </row>
    <row r="3" spans="1:9" ht="35.1" customHeight="1">
      <c r="A3" s="74"/>
      <c r="B3" s="74"/>
      <c r="C3" s="74"/>
      <c r="D3" s="47">
        <f>연장및면적산출!L15</f>
        <v>140</v>
      </c>
      <c r="E3" s="48">
        <f>연장및면적산출!Q15</f>
        <v>1428.6999999999998</v>
      </c>
      <c r="F3" s="47">
        <f>연장및면적산출!L16</f>
        <v>140</v>
      </c>
      <c r="G3" s="48">
        <f>연장및면적산출!Q16</f>
        <v>1251.5999999999999</v>
      </c>
      <c r="H3" s="74"/>
      <c r="I3" s="74"/>
    </row>
    <row r="4" spans="1:9" ht="35.1" customHeight="1">
      <c r="A4" s="67" t="s">
        <v>35</v>
      </c>
      <c r="B4" s="67" t="s">
        <v>36</v>
      </c>
      <c r="C4" s="2" t="s">
        <v>63</v>
      </c>
      <c r="D4" s="10">
        <f>돌망태수량!Y18</f>
        <v>1</v>
      </c>
      <c r="E4" s="10">
        <f>ROUND($E$3*D4,2)</f>
        <v>1428.7</v>
      </c>
      <c r="F4" s="10">
        <f>돌망태수량!Y18</f>
        <v>1</v>
      </c>
      <c r="G4" s="10">
        <f>ROUND($G$3*F4,2)</f>
        <v>1251.5999999999999</v>
      </c>
      <c r="H4" s="44">
        <f t="shared" ref="H4:H9" si="0">E4+G4</f>
        <v>2680.3</v>
      </c>
      <c r="I4" s="2"/>
    </row>
    <row r="5" spans="1:9" ht="35.1" customHeight="1">
      <c r="A5" s="68"/>
      <c r="B5" s="68"/>
      <c r="C5" s="2" t="s">
        <v>66</v>
      </c>
      <c r="D5" s="10">
        <f>연장및면적산출!P15</f>
        <v>10.204999999999998</v>
      </c>
      <c r="E5" s="10">
        <f>ROUND($D$3*D5,2)</f>
        <v>1428.7</v>
      </c>
      <c r="F5" s="10">
        <f>연장및면적산출!P16</f>
        <v>8.94</v>
      </c>
      <c r="G5" s="10">
        <f>ROUND($F$3*F5,2)</f>
        <v>1251.5999999999999</v>
      </c>
      <c r="H5" s="44">
        <f t="shared" si="0"/>
        <v>2680.3</v>
      </c>
      <c r="I5" s="2"/>
    </row>
    <row r="6" spans="1:9" ht="35.1" customHeight="1">
      <c r="A6" s="2" t="s">
        <v>38</v>
      </c>
      <c r="B6" s="2" t="s">
        <v>36</v>
      </c>
      <c r="C6" s="2" t="s">
        <v>17</v>
      </c>
      <c r="D6" s="56">
        <f>돌망태수량!Y21</f>
        <v>2</v>
      </c>
      <c r="E6" s="10">
        <f>ROUND($D$3*D6,2)</f>
        <v>280</v>
      </c>
      <c r="F6" s="56">
        <f>돌망태수량!Y21</f>
        <v>2</v>
      </c>
      <c r="G6" s="10">
        <f>ROUND($F$3*F6,2)</f>
        <v>280</v>
      </c>
      <c r="H6" s="60">
        <f t="shared" si="0"/>
        <v>560</v>
      </c>
      <c r="I6" s="2"/>
    </row>
    <row r="7" spans="1:9" ht="35.1" customHeight="1">
      <c r="A7" s="12" t="s">
        <v>39</v>
      </c>
      <c r="B7" s="2" t="s">
        <v>41</v>
      </c>
      <c r="C7" s="2" t="s">
        <v>64</v>
      </c>
      <c r="D7" s="10">
        <f>돌망태수량!Y24</f>
        <v>0.3</v>
      </c>
      <c r="E7" s="11">
        <f>ROUND($E$3*D7,3)</f>
        <v>428.61</v>
      </c>
      <c r="F7" s="10">
        <f>돌망태수량!Y24</f>
        <v>0.3</v>
      </c>
      <c r="G7" s="11">
        <f>ROUND($G$3*F7,3)</f>
        <v>375.48</v>
      </c>
      <c r="H7" s="10">
        <f t="shared" si="0"/>
        <v>804.09</v>
      </c>
      <c r="I7" s="2"/>
    </row>
    <row r="8" spans="1:9" ht="35.1" customHeight="1">
      <c r="A8" s="2" t="s">
        <v>40</v>
      </c>
      <c r="B8" s="2" t="s">
        <v>41</v>
      </c>
      <c r="C8" s="2" t="s">
        <v>64</v>
      </c>
      <c r="D8" s="10">
        <f>돌망태수량!Y27</f>
        <v>0.15</v>
      </c>
      <c r="E8" s="10">
        <f>ROUND($D$3*D8,2)</f>
        <v>21</v>
      </c>
      <c r="F8" s="10">
        <f>돌망태수량!Y27</f>
        <v>0.15</v>
      </c>
      <c r="G8" s="10">
        <f>ROUND($F$3*F8,2)</f>
        <v>21</v>
      </c>
      <c r="H8" s="10">
        <f t="shared" si="0"/>
        <v>42</v>
      </c>
      <c r="I8" s="2"/>
    </row>
    <row r="9" spans="1:9" ht="35.1" customHeight="1">
      <c r="A9" s="69" t="s">
        <v>65</v>
      </c>
      <c r="B9" s="70"/>
      <c r="C9" s="2" t="s">
        <v>64</v>
      </c>
      <c r="D9" s="10"/>
      <c r="E9" s="10">
        <f>SUM(E7:E8)</f>
        <v>449.61</v>
      </c>
      <c r="F9" s="10"/>
      <c r="G9" s="10">
        <f>SUM(G7:G8)</f>
        <v>396.48</v>
      </c>
      <c r="H9" s="44">
        <f t="shared" si="0"/>
        <v>846.09</v>
      </c>
      <c r="I9" s="2"/>
    </row>
  </sheetData>
  <mergeCells count="11">
    <mergeCell ref="A9:B9"/>
    <mergeCell ref="A1:I1"/>
    <mergeCell ref="A2:A3"/>
    <mergeCell ref="B2:B3"/>
    <mergeCell ref="C2:C3"/>
    <mergeCell ref="D2:E2"/>
    <mergeCell ref="H2:H3"/>
    <mergeCell ref="I2:I3"/>
    <mergeCell ref="A4:A5"/>
    <mergeCell ref="B4:B5"/>
    <mergeCell ref="F2:G2"/>
  </mergeCells>
  <phoneticPr fontId="11" type="noConversion"/>
  <printOptions horizontalCentered="1"/>
  <pageMargins left="0.59055118110236227" right="0.51181102362204722" top="0.78740157480314965" bottom="0.78740157480314965" header="0.39370078740157483" footer="0.39370078740157483"/>
  <pageSetup paperSize="9" orientation="landscape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W18"/>
  <sheetViews>
    <sheetView view="pageBreakPreview" topLeftCell="B1" zoomScaleNormal="100" zoomScaleSheetLayoutView="100" workbookViewId="0">
      <pane ySplit="3" topLeftCell="A10" activePane="bottomLeft" state="frozen"/>
      <selection activeCell="A2" sqref="A2:A3"/>
      <selection pane="bottomLeft" activeCell="K14" sqref="K14"/>
    </sheetView>
  </sheetViews>
  <sheetFormatPr defaultColWidth="9.83203125" defaultRowHeight="20.100000000000001" customHeight="1"/>
  <cols>
    <col min="1" max="1" width="4.33203125" style="9" customWidth="1"/>
    <col min="2" max="2" width="4.83203125" style="9" customWidth="1"/>
    <col min="3" max="3" width="1.83203125" style="9" customWidth="1"/>
    <col min="4" max="4" width="6.83203125" style="9" customWidth="1"/>
    <col min="5" max="6" width="3.83203125" style="9" customWidth="1"/>
    <col min="7" max="7" width="4.83203125" style="9" customWidth="1"/>
    <col min="8" max="8" width="1.83203125" style="9" customWidth="1"/>
    <col min="9" max="9" width="6.83203125" style="9" customWidth="1"/>
    <col min="10" max="10" width="9.83203125" style="15" customWidth="1"/>
    <col min="11" max="16" width="9.83203125" style="16" customWidth="1"/>
    <col min="17" max="17" width="9.83203125" style="15" customWidth="1"/>
    <col min="18" max="18" width="12.83203125" style="9" customWidth="1"/>
    <col min="19" max="19" width="2.83203125" style="9" customWidth="1"/>
    <col min="20" max="23" width="9.83203125" style="9" customWidth="1"/>
    <col min="24" max="16384" width="9.83203125" style="9"/>
  </cols>
  <sheetData>
    <row r="1" spans="1:23" ht="30" customHeight="1">
      <c r="A1" s="75" t="s">
        <v>59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</row>
    <row r="2" spans="1:23" ht="35.1" customHeight="1">
      <c r="A2" s="78" t="s">
        <v>52</v>
      </c>
      <c r="B2" s="79"/>
      <c r="C2" s="79"/>
      <c r="D2" s="79"/>
      <c r="E2" s="79"/>
      <c r="F2" s="79"/>
      <c r="G2" s="79"/>
      <c r="H2" s="79"/>
      <c r="I2" s="80"/>
      <c r="J2" s="76" t="s">
        <v>37</v>
      </c>
      <c r="K2" s="76"/>
      <c r="L2" s="76"/>
      <c r="M2" s="76"/>
      <c r="N2" s="76"/>
      <c r="O2" s="76"/>
      <c r="P2" s="76"/>
      <c r="Q2" s="76"/>
      <c r="R2" s="77" t="s">
        <v>10</v>
      </c>
      <c r="V2" s="37"/>
      <c r="W2" s="37"/>
    </row>
    <row r="3" spans="1:23" ht="35.1" customHeight="1">
      <c r="A3" s="78"/>
      <c r="B3" s="79"/>
      <c r="C3" s="79"/>
      <c r="D3" s="79"/>
      <c r="E3" s="79"/>
      <c r="F3" s="79"/>
      <c r="G3" s="79"/>
      <c r="H3" s="79"/>
      <c r="I3" s="80"/>
      <c r="J3" s="53" t="s">
        <v>72</v>
      </c>
      <c r="K3" s="49" t="s">
        <v>11</v>
      </c>
      <c r="L3" s="49" t="s">
        <v>85</v>
      </c>
      <c r="M3" s="49" t="s">
        <v>86</v>
      </c>
      <c r="N3" s="49" t="s">
        <v>22</v>
      </c>
      <c r="O3" s="49" t="s">
        <v>53</v>
      </c>
      <c r="P3" s="49" t="s">
        <v>54</v>
      </c>
      <c r="Q3" s="49" t="s">
        <v>60</v>
      </c>
      <c r="R3" s="77"/>
      <c r="V3" s="2" t="s">
        <v>55</v>
      </c>
      <c r="W3" s="2" t="s">
        <v>56</v>
      </c>
    </row>
    <row r="4" spans="1:23" ht="35.1" customHeight="1">
      <c r="A4" s="41" t="s">
        <v>51</v>
      </c>
      <c r="B4" s="39">
        <f>INT(T4/40)</f>
        <v>268</v>
      </c>
      <c r="C4" s="42" t="s">
        <v>12</v>
      </c>
      <c r="D4" s="13">
        <f>MOD(T4,40)</f>
        <v>32</v>
      </c>
      <c r="E4" s="13" t="s">
        <v>58</v>
      </c>
      <c r="F4" s="42" t="s">
        <v>51</v>
      </c>
      <c r="G4" s="39">
        <f>INT(U4/40)</f>
        <v>269</v>
      </c>
      <c r="H4" s="42" t="s">
        <v>12</v>
      </c>
      <c r="I4" s="14">
        <f>MOD(U4,40)</f>
        <v>0</v>
      </c>
      <c r="J4" s="40">
        <f t="shared" ref="J4:J11" si="0">ROUND((G4-B4)*40+I4-D4,2)</f>
        <v>8</v>
      </c>
      <c r="K4" s="40">
        <f t="shared" ref="K4:K11" si="1">V4-W4</f>
        <v>3.1899999999999995</v>
      </c>
      <c r="L4" s="40">
        <v>35</v>
      </c>
      <c r="M4" s="40">
        <f>K4*L4</f>
        <v>111.64999999999998</v>
      </c>
      <c r="N4" s="40">
        <f t="shared" ref="N4:N11" si="2">ROUND((SQRT(K4^2+J4^2)),2)</f>
        <v>8.61</v>
      </c>
      <c r="O4" s="40">
        <v>3</v>
      </c>
      <c r="P4" s="40">
        <f t="shared" ref="P4:P11" si="3">N4+O4</f>
        <v>11.61</v>
      </c>
      <c r="Q4" s="40">
        <f>ROUND(P4*L4,2)</f>
        <v>406.35</v>
      </c>
      <c r="R4" s="57" t="s">
        <v>67</v>
      </c>
      <c r="T4" s="51">
        <v>10752</v>
      </c>
      <c r="U4" s="51">
        <v>10760</v>
      </c>
      <c r="V4" s="52">
        <v>14.93</v>
      </c>
      <c r="W4" s="52">
        <v>11.74</v>
      </c>
    </row>
    <row r="5" spans="1:23" ht="35.1" customHeight="1">
      <c r="A5" s="41" t="s">
        <v>51</v>
      </c>
      <c r="B5" s="39">
        <f t="shared" ref="B5" si="4">INT(T5/40)</f>
        <v>269</v>
      </c>
      <c r="C5" s="42" t="s">
        <v>12</v>
      </c>
      <c r="D5" s="13">
        <f t="shared" ref="D5" si="5">MOD(T5,40)</f>
        <v>16.899999999999636</v>
      </c>
      <c r="E5" s="13" t="s">
        <v>58</v>
      </c>
      <c r="F5" s="42" t="s">
        <v>51</v>
      </c>
      <c r="G5" s="39">
        <f t="shared" ref="G5" si="6">INT(U5/40)</f>
        <v>269</v>
      </c>
      <c r="H5" s="42" t="s">
        <v>12</v>
      </c>
      <c r="I5" s="14">
        <f t="shared" ref="I5" si="7">MOD(U5,40)</f>
        <v>23.799999999999272</v>
      </c>
      <c r="J5" s="40">
        <f t="shared" si="0"/>
        <v>6.9</v>
      </c>
      <c r="K5" s="40">
        <f t="shared" si="1"/>
        <v>3.2100000000000009</v>
      </c>
      <c r="L5" s="40">
        <v>35</v>
      </c>
      <c r="M5" s="40">
        <f t="shared" ref="M5:M11" si="8">K5*L5</f>
        <v>112.35000000000002</v>
      </c>
      <c r="N5" s="40">
        <f t="shared" si="2"/>
        <v>7.61</v>
      </c>
      <c r="O5" s="40">
        <v>3</v>
      </c>
      <c r="P5" s="40">
        <f t="shared" si="3"/>
        <v>10.61</v>
      </c>
      <c r="Q5" s="40">
        <f t="shared" ref="Q5" si="9">ROUND(P5*L5,2)</f>
        <v>371.35</v>
      </c>
      <c r="R5" s="57" t="s">
        <v>67</v>
      </c>
      <c r="T5" s="51">
        <v>10776.9</v>
      </c>
      <c r="U5" s="51">
        <v>10783.8</v>
      </c>
      <c r="V5" s="52">
        <v>14.96</v>
      </c>
      <c r="W5" s="52">
        <v>11.75</v>
      </c>
    </row>
    <row r="6" spans="1:23" ht="35.1" customHeight="1">
      <c r="A6" s="41" t="s">
        <v>51</v>
      </c>
      <c r="B6" s="39">
        <f t="shared" ref="B6" si="10">INT(T6/40)</f>
        <v>330</v>
      </c>
      <c r="C6" s="42" t="s">
        <v>12</v>
      </c>
      <c r="D6" s="13">
        <f t="shared" ref="D6" si="11">MOD(T6,40)</f>
        <v>39.299999999999272</v>
      </c>
      <c r="E6" s="13" t="s">
        <v>58</v>
      </c>
      <c r="F6" s="42" t="s">
        <v>51</v>
      </c>
      <c r="G6" s="39">
        <f t="shared" ref="G6" si="12">INT(U6/40)</f>
        <v>331</v>
      </c>
      <c r="H6" s="42" t="s">
        <v>12</v>
      </c>
      <c r="I6" s="14">
        <f t="shared" ref="I6" si="13">MOD(U6,40)</f>
        <v>2.5</v>
      </c>
      <c r="J6" s="40">
        <f t="shared" si="0"/>
        <v>3.2</v>
      </c>
      <c r="K6" s="40">
        <f t="shared" si="1"/>
        <v>1.9299999999999997</v>
      </c>
      <c r="L6" s="40">
        <v>35</v>
      </c>
      <c r="M6" s="40">
        <f t="shared" si="8"/>
        <v>67.549999999999983</v>
      </c>
      <c r="N6" s="40">
        <f t="shared" si="2"/>
        <v>3.74</v>
      </c>
      <c r="O6" s="40">
        <v>3</v>
      </c>
      <c r="P6" s="40">
        <f t="shared" si="3"/>
        <v>6.74</v>
      </c>
      <c r="Q6" s="40">
        <f t="shared" ref="Q6" si="14">ROUND(P6*L6,2)</f>
        <v>235.9</v>
      </c>
      <c r="R6" s="57" t="s">
        <v>67</v>
      </c>
      <c r="T6" s="51">
        <v>13239.3</v>
      </c>
      <c r="U6" s="51">
        <v>13242.5</v>
      </c>
      <c r="V6" s="52">
        <v>22.58</v>
      </c>
      <c r="W6" s="52">
        <v>20.65</v>
      </c>
    </row>
    <row r="7" spans="1:23" ht="35.1" customHeight="1">
      <c r="A7" s="41" t="s">
        <v>51</v>
      </c>
      <c r="B7" s="39">
        <f t="shared" ref="B7" si="15">INT(T7/40)</f>
        <v>331</v>
      </c>
      <c r="C7" s="42" t="s">
        <v>12</v>
      </c>
      <c r="D7" s="13">
        <f t="shared" ref="D7" si="16">MOD(T7,40)</f>
        <v>7.2999999999992724</v>
      </c>
      <c r="E7" s="13" t="s">
        <v>58</v>
      </c>
      <c r="F7" s="42" t="s">
        <v>51</v>
      </c>
      <c r="G7" s="39">
        <f t="shared" ref="G7" si="17">INT(U7/40)</f>
        <v>331</v>
      </c>
      <c r="H7" s="42" t="s">
        <v>12</v>
      </c>
      <c r="I7" s="14">
        <f t="shared" ref="I7" si="18">MOD(U7,40)</f>
        <v>10.399999999999636</v>
      </c>
      <c r="J7" s="40">
        <f t="shared" si="0"/>
        <v>3.1</v>
      </c>
      <c r="K7" s="40">
        <f t="shared" si="1"/>
        <v>2.1899999999999977</v>
      </c>
      <c r="L7" s="40">
        <v>35</v>
      </c>
      <c r="M7" s="40">
        <f t="shared" si="8"/>
        <v>76.64999999999992</v>
      </c>
      <c r="N7" s="40">
        <f t="shared" si="2"/>
        <v>3.8</v>
      </c>
      <c r="O7" s="40">
        <v>3</v>
      </c>
      <c r="P7" s="40">
        <f t="shared" si="3"/>
        <v>6.8</v>
      </c>
      <c r="Q7" s="40">
        <f t="shared" ref="Q7" si="19">ROUND(P7*L7,2)</f>
        <v>238</v>
      </c>
      <c r="R7" s="57" t="s">
        <v>67</v>
      </c>
      <c r="T7" s="51">
        <v>13247.3</v>
      </c>
      <c r="U7" s="51">
        <v>13250.4</v>
      </c>
      <c r="V7" s="52">
        <v>22.74</v>
      </c>
      <c r="W7" s="52">
        <v>20.55</v>
      </c>
    </row>
    <row r="8" spans="1:23" ht="35.1" customHeight="1">
      <c r="A8" s="41" t="s">
        <v>51</v>
      </c>
      <c r="B8" s="39">
        <f t="shared" ref="B8:B9" si="20">INT(T8/40)</f>
        <v>497</v>
      </c>
      <c r="C8" s="42" t="s">
        <v>12</v>
      </c>
      <c r="D8" s="13">
        <f t="shared" ref="D8:D9" si="21">MOD(T8,40)</f>
        <v>37.299999999999272</v>
      </c>
      <c r="E8" s="13" t="s">
        <v>58</v>
      </c>
      <c r="F8" s="42" t="s">
        <v>51</v>
      </c>
      <c r="G8" s="39">
        <f t="shared" ref="G8:G9" si="22">INT(U8/40)</f>
        <v>498</v>
      </c>
      <c r="H8" s="42" t="s">
        <v>12</v>
      </c>
      <c r="I8" s="14">
        <f t="shared" ref="I8:I9" si="23">MOD(U8,40)</f>
        <v>3.2000000000007276</v>
      </c>
      <c r="J8" s="40">
        <f t="shared" si="0"/>
        <v>5.9</v>
      </c>
      <c r="K8" s="40">
        <f t="shared" si="1"/>
        <v>3.0700000000000003</v>
      </c>
      <c r="L8" s="40">
        <v>35</v>
      </c>
      <c r="M8" s="40">
        <f t="shared" si="8"/>
        <v>107.45000000000002</v>
      </c>
      <c r="N8" s="40">
        <f t="shared" si="2"/>
        <v>6.65</v>
      </c>
      <c r="O8" s="40">
        <v>3</v>
      </c>
      <c r="P8" s="40">
        <f t="shared" si="3"/>
        <v>9.65</v>
      </c>
      <c r="Q8" s="40">
        <f t="shared" ref="Q8:Q9" si="24">ROUND(P8*L8,2)</f>
        <v>337.75</v>
      </c>
      <c r="R8" s="57" t="s">
        <v>70</v>
      </c>
      <c r="T8" s="51">
        <v>19917.3</v>
      </c>
      <c r="U8" s="51">
        <v>19923.2</v>
      </c>
      <c r="V8" s="52">
        <v>8.57</v>
      </c>
      <c r="W8" s="52">
        <v>5.5</v>
      </c>
    </row>
    <row r="9" spans="1:23" ht="35.1" customHeight="1">
      <c r="A9" s="41" t="s">
        <v>51</v>
      </c>
      <c r="B9" s="39">
        <f t="shared" si="20"/>
        <v>498</v>
      </c>
      <c r="C9" s="42" t="s">
        <v>12</v>
      </c>
      <c r="D9" s="13">
        <f t="shared" si="21"/>
        <v>16</v>
      </c>
      <c r="E9" s="13" t="s">
        <v>58</v>
      </c>
      <c r="F9" s="42" t="s">
        <v>51</v>
      </c>
      <c r="G9" s="39">
        <f t="shared" si="22"/>
        <v>498</v>
      </c>
      <c r="H9" s="42" t="s">
        <v>12</v>
      </c>
      <c r="I9" s="14">
        <f t="shared" si="23"/>
        <v>23.599999999998545</v>
      </c>
      <c r="J9" s="40">
        <f t="shared" si="0"/>
        <v>7.6</v>
      </c>
      <c r="K9" s="40">
        <f t="shared" si="1"/>
        <v>4.07</v>
      </c>
      <c r="L9" s="40">
        <v>35</v>
      </c>
      <c r="M9" s="40">
        <f t="shared" si="8"/>
        <v>142.45000000000002</v>
      </c>
      <c r="N9" s="40">
        <f t="shared" si="2"/>
        <v>8.6199999999999992</v>
      </c>
      <c r="O9" s="40">
        <v>3</v>
      </c>
      <c r="P9" s="40">
        <f t="shared" si="3"/>
        <v>11.62</v>
      </c>
      <c r="Q9" s="40">
        <f t="shared" si="24"/>
        <v>406.7</v>
      </c>
      <c r="R9" s="57" t="s">
        <v>70</v>
      </c>
      <c r="T9" s="51">
        <v>19936</v>
      </c>
      <c r="U9" s="51">
        <v>19943.599999999999</v>
      </c>
      <c r="V9" s="52">
        <v>9.57</v>
      </c>
      <c r="W9" s="52">
        <v>5.5</v>
      </c>
    </row>
    <row r="10" spans="1:23" ht="35.1" customHeight="1">
      <c r="A10" s="41" t="s">
        <v>51</v>
      </c>
      <c r="B10" s="39">
        <f t="shared" ref="B10:B11" si="25">INT(T10/40)</f>
        <v>546</v>
      </c>
      <c r="C10" s="42" t="s">
        <v>12</v>
      </c>
      <c r="D10" s="13">
        <f t="shared" ref="D10:D11" si="26">MOD(T10,40)</f>
        <v>11.299999999999272</v>
      </c>
      <c r="E10" s="13" t="s">
        <v>58</v>
      </c>
      <c r="F10" s="42" t="s">
        <v>51</v>
      </c>
      <c r="G10" s="39">
        <f t="shared" ref="G10:G11" si="27">INT(U10/40)</f>
        <v>546</v>
      </c>
      <c r="H10" s="42" t="s">
        <v>12</v>
      </c>
      <c r="I10" s="14">
        <f t="shared" ref="I10:I11" si="28">MOD(U10,40)</f>
        <v>17.299999999999272</v>
      </c>
      <c r="J10" s="40">
        <f t="shared" si="0"/>
        <v>6</v>
      </c>
      <c r="K10" s="40">
        <f t="shared" si="1"/>
        <v>2.8499999999999996</v>
      </c>
      <c r="L10" s="40">
        <v>35</v>
      </c>
      <c r="M10" s="40">
        <f t="shared" si="8"/>
        <v>99.749999999999986</v>
      </c>
      <c r="N10" s="40">
        <f t="shared" si="2"/>
        <v>6.64</v>
      </c>
      <c r="O10" s="40">
        <v>3</v>
      </c>
      <c r="P10" s="40">
        <f t="shared" si="3"/>
        <v>9.64</v>
      </c>
      <c r="Q10" s="40">
        <f t="shared" ref="Q10:Q11" si="29">ROUND(P10*L10,2)</f>
        <v>337.4</v>
      </c>
      <c r="R10" s="57" t="s">
        <v>70</v>
      </c>
      <c r="T10" s="51">
        <v>21851.3</v>
      </c>
      <c r="U10" s="51">
        <v>21857.3</v>
      </c>
      <c r="V10" s="52">
        <v>11.83</v>
      </c>
      <c r="W10" s="52">
        <v>8.98</v>
      </c>
    </row>
    <row r="11" spans="1:23" ht="35.1" customHeight="1">
      <c r="A11" s="41" t="s">
        <v>51</v>
      </c>
      <c r="B11" s="39">
        <f t="shared" si="25"/>
        <v>547</v>
      </c>
      <c r="C11" s="42" t="s">
        <v>12</v>
      </c>
      <c r="D11" s="13">
        <f t="shared" si="26"/>
        <v>0.7999999999992724</v>
      </c>
      <c r="E11" s="13" t="s">
        <v>58</v>
      </c>
      <c r="F11" s="42" t="s">
        <v>51</v>
      </c>
      <c r="G11" s="39">
        <f t="shared" si="27"/>
        <v>547</v>
      </c>
      <c r="H11" s="42" t="s">
        <v>12</v>
      </c>
      <c r="I11" s="14">
        <f t="shared" si="28"/>
        <v>7.0999999999985448</v>
      </c>
      <c r="J11" s="40">
        <f t="shared" si="0"/>
        <v>6.3</v>
      </c>
      <c r="K11" s="40">
        <f t="shared" si="1"/>
        <v>2.8499999999999996</v>
      </c>
      <c r="L11" s="40">
        <v>35</v>
      </c>
      <c r="M11" s="40">
        <f t="shared" si="8"/>
        <v>99.749999999999986</v>
      </c>
      <c r="N11" s="40">
        <f t="shared" si="2"/>
        <v>6.91</v>
      </c>
      <c r="O11" s="40">
        <v>3</v>
      </c>
      <c r="P11" s="40">
        <f t="shared" si="3"/>
        <v>9.91</v>
      </c>
      <c r="Q11" s="40">
        <f t="shared" si="29"/>
        <v>346.85</v>
      </c>
      <c r="R11" s="57" t="s">
        <v>70</v>
      </c>
      <c r="T11" s="51">
        <v>21880.799999999999</v>
      </c>
      <c r="U11" s="51">
        <v>21887.1</v>
      </c>
      <c r="V11" s="52">
        <v>11.75</v>
      </c>
      <c r="W11" s="52">
        <v>8.9</v>
      </c>
    </row>
    <row r="12" spans="1:23" ht="35.1" customHeight="1">
      <c r="A12" s="41"/>
      <c r="B12" s="39"/>
      <c r="C12" s="42"/>
      <c r="D12" s="13"/>
      <c r="E12" s="13"/>
      <c r="F12" s="42"/>
      <c r="G12" s="39"/>
      <c r="H12" s="42"/>
      <c r="I12" s="14"/>
      <c r="J12" s="40"/>
      <c r="K12" s="40"/>
      <c r="L12" s="40"/>
      <c r="M12" s="40"/>
      <c r="N12" s="40"/>
      <c r="O12" s="40"/>
      <c r="P12" s="40"/>
      <c r="Q12" s="40"/>
      <c r="R12" s="57"/>
      <c r="V12" s="38"/>
      <c r="W12" s="38"/>
    </row>
    <row r="13" spans="1:23" ht="35.1" customHeight="1">
      <c r="A13" s="41"/>
      <c r="B13" s="39"/>
      <c r="C13" s="42"/>
      <c r="D13" s="13"/>
      <c r="E13" s="13"/>
      <c r="F13" s="42"/>
      <c r="G13" s="39"/>
      <c r="H13" s="42"/>
      <c r="I13" s="14"/>
      <c r="J13" s="40"/>
      <c r="K13" s="40"/>
      <c r="L13" s="40"/>
      <c r="M13" s="40"/>
      <c r="N13" s="40"/>
      <c r="O13" s="40"/>
      <c r="P13" s="40"/>
      <c r="Q13" s="40"/>
      <c r="R13" s="57"/>
      <c r="V13" s="38"/>
      <c r="W13" s="38"/>
    </row>
    <row r="14" spans="1:23" ht="35.1" customHeight="1">
      <c r="A14" s="81" t="s">
        <v>9</v>
      </c>
      <c r="B14" s="82"/>
      <c r="C14" s="82"/>
      <c r="D14" s="82"/>
      <c r="E14" s="82"/>
      <c r="F14" s="82"/>
      <c r="G14" s="82"/>
      <c r="H14" s="82"/>
      <c r="I14" s="83"/>
      <c r="J14" s="40" t="s">
        <v>84</v>
      </c>
      <c r="K14" s="40" t="s">
        <v>71</v>
      </c>
      <c r="L14" s="40" t="s">
        <v>87</v>
      </c>
      <c r="M14" s="40" t="s">
        <v>86</v>
      </c>
      <c r="N14" s="40"/>
      <c r="O14" s="40"/>
      <c r="P14" s="40" t="s">
        <v>61</v>
      </c>
      <c r="Q14" s="40" t="s">
        <v>62</v>
      </c>
      <c r="R14" s="57" t="s">
        <v>73</v>
      </c>
      <c r="V14" s="43"/>
      <c r="W14" s="43"/>
    </row>
    <row r="15" spans="1:23" ht="35.1" customHeight="1">
      <c r="A15" s="84"/>
      <c r="B15" s="85"/>
      <c r="C15" s="85"/>
      <c r="D15" s="85"/>
      <c r="E15" s="85"/>
      <c r="F15" s="85"/>
      <c r="G15" s="85"/>
      <c r="H15" s="85"/>
      <c r="I15" s="86"/>
      <c r="J15" s="57" t="s">
        <v>70</v>
      </c>
      <c r="K15" s="40" t="s">
        <v>13</v>
      </c>
      <c r="L15" s="40">
        <f>SUMIFS(L$4:L$13,$R$4:$R$13,$R15)</f>
        <v>140</v>
      </c>
      <c r="M15" s="40">
        <f>SUMIFS(M$4:M$13,$R$4:$R$13,$R15)</f>
        <v>449.40000000000003</v>
      </c>
      <c r="N15" s="40"/>
      <c r="O15" s="40"/>
      <c r="P15" s="40">
        <f>Q15/L15</f>
        <v>10.204999999999998</v>
      </c>
      <c r="Q15" s="40">
        <f>SUMIFS(Q$4:Q$13,$R$4:$R$13,$R15)</f>
        <v>1428.6999999999998</v>
      </c>
      <c r="R15" s="57" t="s">
        <v>70</v>
      </c>
    </row>
    <row r="16" spans="1:23" ht="35.1" customHeight="1">
      <c r="A16" s="84"/>
      <c r="B16" s="85"/>
      <c r="C16" s="85"/>
      <c r="D16" s="85"/>
      <c r="E16" s="85"/>
      <c r="F16" s="85"/>
      <c r="G16" s="85"/>
      <c r="H16" s="85"/>
      <c r="I16" s="86"/>
      <c r="J16" s="58" t="s">
        <v>67</v>
      </c>
      <c r="K16" s="40" t="s">
        <v>13</v>
      </c>
      <c r="L16" s="40">
        <f>SUMIFS(L$4:L$13,$R$4:$R$13,$R16)</f>
        <v>140</v>
      </c>
      <c r="M16" s="40">
        <f>SUMIFS(M$4:M$13,$R$4:$R$13,$R16)</f>
        <v>368.19999999999987</v>
      </c>
      <c r="N16" s="40"/>
      <c r="O16" s="40"/>
      <c r="P16" s="40">
        <f>Q16/L16</f>
        <v>8.94</v>
      </c>
      <c r="Q16" s="40">
        <f>SUMIFS(Q$4:Q$13,$R$4:$R$13,$R16)</f>
        <v>1251.5999999999999</v>
      </c>
      <c r="R16" s="57" t="s">
        <v>67</v>
      </c>
    </row>
    <row r="17" spans="1:18" ht="35.1" customHeight="1">
      <c r="A17" s="87"/>
      <c r="B17" s="88"/>
      <c r="C17" s="88"/>
      <c r="D17" s="88"/>
      <c r="E17" s="88"/>
      <c r="F17" s="88"/>
      <c r="G17" s="88"/>
      <c r="H17" s="88"/>
      <c r="I17" s="89"/>
      <c r="J17" s="58" t="s">
        <v>68</v>
      </c>
      <c r="K17" s="40">
        <f>ROUND(M17/L17,1)</f>
        <v>2.9</v>
      </c>
      <c r="L17" s="40">
        <f>SUM(L15:L16)</f>
        <v>280</v>
      </c>
      <c r="M17" s="40">
        <f>SUM(M15:M16)</f>
        <v>817.59999999999991</v>
      </c>
      <c r="N17" s="40"/>
      <c r="O17" s="40"/>
      <c r="P17" s="40">
        <f>ROUND(Q17/L17,2)</f>
        <v>9.57</v>
      </c>
      <c r="Q17" s="40">
        <f>SUM(Q15:Q16)</f>
        <v>2680.2999999999997</v>
      </c>
      <c r="R17" s="57"/>
    </row>
    <row r="18" spans="1:18" ht="20.100000000000001" customHeight="1">
      <c r="L18" s="59">
        <f>SUM(L4:L13)</f>
        <v>280</v>
      </c>
      <c r="M18" s="59">
        <f>SUM(M4:M13)</f>
        <v>817.59999999999991</v>
      </c>
      <c r="N18" s="59"/>
      <c r="O18" s="59"/>
      <c r="P18" s="59"/>
      <c r="Q18" s="59">
        <f>SUM(Q4:Q13)</f>
        <v>2680.2999999999997</v>
      </c>
    </row>
  </sheetData>
  <mergeCells count="5">
    <mergeCell ref="A1:R1"/>
    <mergeCell ref="J2:Q2"/>
    <mergeCell ref="R2:R3"/>
    <mergeCell ref="A2:I3"/>
    <mergeCell ref="A14:I17"/>
  </mergeCells>
  <phoneticPr fontId="11" type="noConversion"/>
  <printOptions horizontalCentered="1"/>
  <pageMargins left="0.74803149606299213" right="0.6692913385826772" top="0.98425196850393704" bottom="0.78740157480314965" header="0.39370078740157483" footer="0.39370078740157483"/>
  <pageSetup paperSize="9" scale="82" fitToHeight="0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Z58"/>
  <sheetViews>
    <sheetView tabSelected="1" view="pageBreakPreview" zoomScaleNormal="100" zoomScaleSheetLayoutView="100" workbookViewId="0">
      <pane ySplit="2" topLeftCell="A5" activePane="bottomLeft" state="frozen"/>
      <selection activeCell="A2" sqref="A2:A3"/>
      <selection pane="bottomLeft" activeCell="B8" sqref="B8"/>
    </sheetView>
  </sheetViews>
  <sheetFormatPr defaultColWidth="12" defaultRowHeight="20.100000000000001" customHeight="1"/>
  <cols>
    <col min="1" max="1" width="14.83203125" style="9" customWidth="1"/>
    <col min="2" max="2" width="3.6640625" style="9" customWidth="1"/>
    <col min="3" max="8" width="3.5" style="9" customWidth="1"/>
    <col min="9" max="9" width="5.6640625" style="9" customWidth="1"/>
    <col min="10" max="11" width="3.5" style="9" customWidth="1"/>
    <col min="12" max="12" width="4.6640625" style="9" customWidth="1"/>
    <col min="13" max="24" width="3.5" style="9" customWidth="1"/>
    <col min="25" max="25" width="8.83203125" style="9" customWidth="1"/>
    <col min="26" max="26" width="4.83203125" style="9" customWidth="1"/>
    <col min="27" max="256" width="12" style="9"/>
    <col min="257" max="257" width="19.1640625" style="9" customWidth="1"/>
    <col min="258" max="258" width="3.6640625" style="9" customWidth="1"/>
    <col min="259" max="264" width="3.5" style="9" customWidth="1"/>
    <col min="265" max="265" width="5.6640625" style="9" customWidth="1"/>
    <col min="266" max="267" width="3.5" style="9" customWidth="1"/>
    <col min="268" max="268" width="4.6640625" style="9" customWidth="1"/>
    <col min="269" max="280" width="3.5" style="9" customWidth="1"/>
    <col min="281" max="281" width="9.5" style="9" customWidth="1"/>
    <col min="282" max="282" width="5.6640625" style="9" customWidth="1"/>
    <col min="283" max="512" width="12" style="9"/>
    <col min="513" max="513" width="19.1640625" style="9" customWidth="1"/>
    <col min="514" max="514" width="3.6640625" style="9" customWidth="1"/>
    <col min="515" max="520" width="3.5" style="9" customWidth="1"/>
    <col min="521" max="521" width="5.6640625" style="9" customWidth="1"/>
    <col min="522" max="523" width="3.5" style="9" customWidth="1"/>
    <col min="524" max="524" width="4.6640625" style="9" customWidth="1"/>
    <col min="525" max="536" width="3.5" style="9" customWidth="1"/>
    <col min="537" max="537" width="9.5" style="9" customWidth="1"/>
    <col min="538" max="538" width="5.6640625" style="9" customWidth="1"/>
    <col min="539" max="768" width="12" style="9"/>
    <col min="769" max="769" width="19.1640625" style="9" customWidth="1"/>
    <col min="770" max="770" width="3.6640625" style="9" customWidth="1"/>
    <col min="771" max="776" width="3.5" style="9" customWidth="1"/>
    <col min="777" max="777" width="5.6640625" style="9" customWidth="1"/>
    <col min="778" max="779" width="3.5" style="9" customWidth="1"/>
    <col min="780" max="780" width="4.6640625" style="9" customWidth="1"/>
    <col min="781" max="792" width="3.5" style="9" customWidth="1"/>
    <col min="793" max="793" width="9.5" style="9" customWidth="1"/>
    <col min="794" max="794" width="5.6640625" style="9" customWidth="1"/>
    <col min="795" max="1024" width="12" style="9"/>
    <col min="1025" max="1025" width="19.1640625" style="9" customWidth="1"/>
    <col min="1026" max="1026" width="3.6640625" style="9" customWidth="1"/>
    <col min="1027" max="1032" width="3.5" style="9" customWidth="1"/>
    <col min="1033" max="1033" width="5.6640625" style="9" customWidth="1"/>
    <col min="1034" max="1035" width="3.5" style="9" customWidth="1"/>
    <col min="1036" max="1036" width="4.6640625" style="9" customWidth="1"/>
    <col min="1037" max="1048" width="3.5" style="9" customWidth="1"/>
    <col min="1049" max="1049" width="9.5" style="9" customWidth="1"/>
    <col min="1050" max="1050" width="5.6640625" style="9" customWidth="1"/>
    <col min="1051" max="1280" width="12" style="9"/>
    <col min="1281" max="1281" width="19.1640625" style="9" customWidth="1"/>
    <col min="1282" max="1282" width="3.6640625" style="9" customWidth="1"/>
    <col min="1283" max="1288" width="3.5" style="9" customWidth="1"/>
    <col min="1289" max="1289" width="5.6640625" style="9" customWidth="1"/>
    <col min="1290" max="1291" width="3.5" style="9" customWidth="1"/>
    <col min="1292" max="1292" width="4.6640625" style="9" customWidth="1"/>
    <col min="1293" max="1304" width="3.5" style="9" customWidth="1"/>
    <col min="1305" max="1305" width="9.5" style="9" customWidth="1"/>
    <col min="1306" max="1306" width="5.6640625" style="9" customWidth="1"/>
    <col min="1307" max="1536" width="12" style="9"/>
    <col min="1537" max="1537" width="19.1640625" style="9" customWidth="1"/>
    <col min="1538" max="1538" width="3.6640625" style="9" customWidth="1"/>
    <col min="1539" max="1544" width="3.5" style="9" customWidth="1"/>
    <col min="1545" max="1545" width="5.6640625" style="9" customWidth="1"/>
    <col min="1546" max="1547" width="3.5" style="9" customWidth="1"/>
    <col min="1548" max="1548" width="4.6640625" style="9" customWidth="1"/>
    <col min="1549" max="1560" width="3.5" style="9" customWidth="1"/>
    <col min="1561" max="1561" width="9.5" style="9" customWidth="1"/>
    <col min="1562" max="1562" width="5.6640625" style="9" customWidth="1"/>
    <col min="1563" max="1792" width="12" style="9"/>
    <col min="1793" max="1793" width="19.1640625" style="9" customWidth="1"/>
    <col min="1794" max="1794" width="3.6640625" style="9" customWidth="1"/>
    <col min="1795" max="1800" width="3.5" style="9" customWidth="1"/>
    <col min="1801" max="1801" width="5.6640625" style="9" customWidth="1"/>
    <col min="1802" max="1803" width="3.5" style="9" customWidth="1"/>
    <col min="1804" max="1804" width="4.6640625" style="9" customWidth="1"/>
    <col min="1805" max="1816" width="3.5" style="9" customWidth="1"/>
    <col min="1817" max="1817" width="9.5" style="9" customWidth="1"/>
    <col min="1818" max="1818" width="5.6640625" style="9" customWidth="1"/>
    <col min="1819" max="2048" width="12" style="9"/>
    <col min="2049" max="2049" width="19.1640625" style="9" customWidth="1"/>
    <col min="2050" max="2050" width="3.6640625" style="9" customWidth="1"/>
    <col min="2051" max="2056" width="3.5" style="9" customWidth="1"/>
    <col min="2057" max="2057" width="5.6640625" style="9" customWidth="1"/>
    <col min="2058" max="2059" width="3.5" style="9" customWidth="1"/>
    <col min="2060" max="2060" width="4.6640625" style="9" customWidth="1"/>
    <col min="2061" max="2072" width="3.5" style="9" customWidth="1"/>
    <col min="2073" max="2073" width="9.5" style="9" customWidth="1"/>
    <col min="2074" max="2074" width="5.6640625" style="9" customWidth="1"/>
    <col min="2075" max="2304" width="12" style="9"/>
    <col min="2305" max="2305" width="19.1640625" style="9" customWidth="1"/>
    <col min="2306" max="2306" width="3.6640625" style="9" customWidth="1"/>
    <col min="2307" max="2312" width="3.5" style="9" customWidth="1"/>
    <col min="2313" max="2313" width="5.6640625" style="9" customWidth="1"/>
    <col min="2314" max="2315" width="3.5" style="9" customWidth="1"/>
    <col min="2316" max="2316" width="4.6640625" style="9" customWidth="1"/>
    <col min="2317" max="2328" width="3.5" style="9" customWidth="1"/>
    <col min="2329" max="2329" width="9.5" style="9" customWidth="1"/>
    <col min="2330" max="2330" width="5.6640625" style="9" customWidth="1"/>
    <col min="2331" max="2560" width="12" style="9"/>
    <col min="2561" max="2561" width="19.1640625" style="9" customWidth="1"/>
    <col min="2562" max="2562" width="3.6640625" style="9" customWidth="1"/>
    <col min="2563" max="2568" width="3.5" style="9" customWidth="1"/>
    <col min="2569" max="2569" width="5.6640625" style="9" customWidth="1"/>
    <col min="2570" max="2571" width="3.5" style="9" customWidth="1"/>
    <col min="2572" max="2572" width="4.6640625" style="9" customWidth="1"/>
    <col min="2573" max="2584" width="3.5" style="9" customWidth="1"/>
    <col min="2585" max="2585" width="9.5" style="9" customWidth="1"/>
    <col min="2586" max="2586" width="5.6640625" style="9" customWidth="1"/>
    <col min="2587" max="2816" width="12" style="9"/>
    <col min="2817" max="2817" width="19.1640625" style="9" customWidth="1"/>
    <col min="2818" max="2818" width="3.6640625" style="9" customWidth="1"/>
    <col min="2819" max="2824" width="3.5" style="9" customWidth="1"/>
    <col min="2825" max="2825" width="5.6640625" style="9" customWidth="1"/>
    <col min="2826" max="2827" width="3.5" style="9" customWidth="1"/>
    <col min="2828" max="2828" width="4.6640625" style="9" customWidth="1"/>
    <col min="2829" max="2840" width="3.5" style="9" customWidth="1"/>
    <col min="2841" max="2841" width="9.5" style="9" customWidth="1"/>
    <col min="2842" max="2842" width="5.6640625" style="9" customWidth="1"/>
    <col min="2843" max="3072" width="12" style="9"/>
    <col min="3073" max="3073" width="19.1640625" style="9" customWidth="1"/>
    <col min="3074" max="3074" width="3.6640625" style="9" customWidth="1"/>
    <col min="3075" max="3080" width="3.5" style="9" customWidth="1"/>
    <col min="3081" max="3081" width="5.6640625" style="9" customWidth="1"/>
    <col min="3082" max="3083" width="3.5" style="9" customWidth="1"/>
    <col min="3084" max="3084" width="4.6640625" style="9" customWidth="1"/>
    <col min="3085" max="3096" width="3.5" style="9" customWidth="1"/>
    <col min="3097" max="3097" width="9.5" style="9" customWidth="1"/>
    <col min="3098" max="3098" width="5.6640625" style="9" customWidth="1"/>
    <col min="3099" max="3328" width="12" style="9"/>
    <col min="3329" max="3329" width="19.1640625" style="9" customWidth="1"/>
    <col min="3330" max="3330" width="3.6640625" style="9" customWidth="1"/>
    <col min="3331" max="3336" width="3.5" style="9" customWidth="1"/>
    <col min="3337" max="3337" width="5.6640625" style="9" customWidth="1"/>
    <col min="3338" max="3339" width="3.5" style="9" customWidth="1"/>
    <col min="3340" max="3340" width="4.6640625" style="9" customWidth="1"/>
    <col min="3341" max="3352" width="3.5" style="9" customWidth="1"/>
    <col min="3353" max="3353" width="9.5" style="9" customWidth="1"/>
    <col min="3354" max="3354" width="5.6640625" style="9" customWidth="1"/>
    <col min="3355" max="3584" width="12" style="9"/>
    <col min="3585" max="3585" width="19.1640625" style="9" customWidth="1"/>
    <col min="3586" max="3586" width="3.6640625" style="9" customWidth="1"/>
    <col min="3587" max="3592" width="3.5" style="9" customWidth="1"/>
    <col min="3593" max="3593" width="5.6640625" style="9" customWidth="1"/>
    <col min="3594" max="3595" width="3.5" style="9" customWidth="1"/>
    <col min="3596" max="3596" width="4.6640625" style="9" customWidth="1"/>
    <col min="3597" max="3608" width="3.5" style="9" customWidth="1"/>
    <col min="3609" max="3609" width="9.5" style="9" customWidth="1"/>
    <col min="3610" max="3610" width="5.6640625" style="9" customWidth="1"/>
    <col min="3611" max="3840" width="12" style="9"/>
    <col min="3841" max="3841" width="19.1640625" style="9" customWidth="1"/>
    <col min="3842" max="3842" width="3.6640625" style="9" customWidth="1"/>
    <col min="3843" max="3848" width="3.5" style="9" customWidth="1"/>
    <col min="3849" max="3849" width="5.6640625" style="9" customWidth="1"/>
    <col min="3850" max="3851" width="3.5" style="9" customWidth="1"/>
    <col min="3852" max="3852" width="4.6640625" style="9" customWidth="1"/>
    <col min="3853" max="3864" width="3.5" style="9" customWidth="1"/>
    <col min="3865" max="3865" width="9.5" style="9" customWidth="1"/>
    <col min="3866" max="3866" width="5.6640625" style="9" customWidth="1"/>
    <col min="3867" max="4096" width="12" style="9"/>
    <col min="4097" max="4097" width="19.1640625" style="9" customWidth="1"/>
    <col min="4098" max="4098" width="3.6640625" style="9" customWidth="1"/>
    <col min="4099" max="4104" width="3.5" style="9" customWidth="1"/>
    <col min="4105" max="4105" width="5.6640625" style="9" customWidth="1"/>
    <col min="4106" max="4107" width="3.5" style="9" customWidth="1"/>
    <col min="4108" max="4108" width="4.6640625" style="9" customWidth="1"/>
    <col min="4109" max="4120" width="3.5" style="9" customWidth="1"/>
    <col min="4121" max="4121" width="9.5" style="9" customWidth="1"/>
    <col min="4122" max="4122" width="5.6640625" style="9" customWidth="1"/>
    <col min="4123" max="4352" width="12" style="9"/>
    <col min="4353" max="4353" width="19.1640625" style="9" customWidth="1"/>
    <col min="4354" max="4354" width="3.6640625" style="9" customWidth="1"/>
    <col min="4355" max="4360" width="3.5" style="9" customWidth="1"/>
    <col min="4361" max="4361" width="5.6640625" style="9" customWidth="1"/>
    <col min="4362" max="4363" width="3.5" style="9" customWidth="1"/>
    <col min="4364" max="4364" width="4.6640625" style="9" customWidth="1"/>
    <col min="4365" max="4376" width="3.5" style="9" customWidth="1"/>
    <col min="4377" max="4377" width="9.5" style="9" customWidth="1"/>
    <col min="4378" max="4378" width="5.6640625" style="9" customWidth="1"/>
    <col min="4379" max="4608" width="12" style="9"/>
    <col min="4609" max="4609" width="19.1640625" style="9" customWidth="1"/>
    <col min="4610" max="4610" width="3.6640625" style="9" customWidth="1"/>
    <col min="4611" max="4616" width="3.5" style="9" customWidth="1"/>
    <col min="4617" max="4617" width="5.6640625" style="9" customWidth="1"/>
    <col min="4618" max="4619" width="3.5" style="9" customWidth="1"/>
    <col min="4620" max="4620" width="4.6640625" style="9" customWidth="1"/>
    <col min="4621" max="4632" width="3.5" style="9" customWidth="1"/>
    <col min="4633" max="4633" width="9.5" style="9" customWidth="1"/>
    <col min="4634" max="4634" width="5.6640625" style="9" customWidth="1"/>
    <col min="4635" max="4864" width="12" style="9"/>
    <col min="4865" max="4865" width="19.1640625" style="9" customWidth="1"/>
    <col min="4866" max="4866" width="3.6640625" style="9" customWidth="1"/>
    <col min="4867" max="4872" width="3.5" style="9" customWidth="1"/>
    <col min="4873" max="4873" width="5.6640625" style="9" customWidth="1"/>
    <col min="4874" max="4875" width="3.5" style="9" customWidth="1"/>
    <col min="4876" max="4876" width="4.6640625" style="9" customWidth="1"/>
    <col min="4877" max="4888" width="3.5" style="9" customWidth="1"/>
    <col min="4889" max="4889" width="9.5" style="9" customWidth="1"/>
    <col min="4890" max="4890" width="5.6640625" style="9" customWidth="1"/>
    <col min="4891" max="5120" width="12" style="9"/>
    <col min="5121" max="5121" width="19.1640625" style="9" customWidth="1"/>
    <col min="5122" max="5122" width="3.6640625" style="9" customWidth="1"/>
    <col min="5123" max="5128" width="3.5" style="9" customWidth="1"/>
    <col min="5129" max="5129" width="5.6640625" style="9" customWidth="1"/>
    <col min="5130" max="5131" width="3.5" style="9" customWidth="1"/>
    <col min="5132" max="5132" width="4.6640625" style="9" customWidth="1"/>
    <col min="5133" max="5144" width="3.5" style="9" customWidth="1"/>
    <col min="5145" max="5145" width="9.5" style="9" customWidth="1"/>
    <col min="5146" max="5146" width="5.6640625" style="9" customWidth="1"/>
    <col min="5147" max="5376" width="12" style="9"/>
    <col min="5377" max="5377" width="19.1640625" style="9" customWidth="1"/>
    <col min="5378" max="5378" width="3.6640625" style="9" customWidth="1"/>
    <col min="5379" max="5384" width="3.5" style="9" customWidth="1"/>
    <col min="5385" max="5385" width="5.6640625" style="9" customWidth="1"/>
    <col min="5386" max="5387" width="3.5" style="9" customWidth="1"/>
    <col min="5388" max="5388" width="4.6640625" style="9" customWidth="1"/>
    <col min="5389" max="5400" width="3.5" style="9" customWidth="1"/>
    <col min="5401" max="5401" width="9.5" style="9" customWidth="1"/>
    <col min="5402" max="5402" width="5.6640625" style="9" customWidth="1"/>
    <col min="5403" max="5632" width="12" style="9"/>
    <col min="5633" max="5633" width="19.1640625" style="9" customWidth="1"/>
    <col min="5634" max="5634" width="3.6640625" style="9" customWidth="1"/>
    <col min="5635" max="5640" width="3.5" style="9" customWidth="1"/>
    <col min="5641" max="5641" width="5.6640625" style="9" customWidth="1"/>
    <col min="5642" max="5643" width="3.5" style="9" customWidth="1"/>
    <col min="5644" max="5644" width="4.6640625" style="9" customWidth="1"/>
    <col min="5645" max="5656" width="3.5" style="9" customWidth="1"/>
    <col min="5657" max="5657" width="9.5" style="9" customWidth="1"/>
    <col min="5658" max="5658" width="5.6640625" style="9" customWidth="1"/>
    <col min="5659" max="5888" width="12" style="9"/>
    <col min="5889" max="5889" width="19.1640625" style="9" customWidth="1"/>
    <col min="5890" max="5890" width="3.6640625" style="9" customWidth="1"/>
    <col min="5891" max="5896" width="3.5" style="9" customWidth="1"/>
    <col min="5897" max="5897" width="5.6640625" style="9" customWidth="1"/>
    <col min="5898" max="5899" width="3.5" style="9" customWidth="1"/>
    <col min="5900" max="5900" width="4.6640625" style="9" customWidth="1"/>
    <col min="5901" max="5912" width="3.5" style="9" customWidth="1"/>
    <col min="5913" max="5913" width="9.5" style="9" customWidth="1"/>
    <col min="5914" max="5914" width="5.6640625" style="9" customWidth="1"/>
    <col min="5915" max="6144" width="12" style="9"/>
    <col min="6145" max="6145" width="19.1640625" style="9" customWidth="1"/>
    <col min="6146" max="6146" width="3.6640625" style="9" customWidth="1"/>
    <col min="6147" max="6152" width="3.5" style="9" customWidth="1"/>
    <col min="6153" max="6153" width="5.6640625" style="9" customWidth="1"/>
    <col min="6154" max="6155" width="3.5" style="9" customWidth="1"/>
    <col min="6156" max="6156" width="4.6640625" style="9" customWidth="1"/>
    <col min="6157" max="6168" width="3.5" style="9" customWidth="1"/>
    <col min="6169" max="6169" width="9.5" style="9" customWidth="1"/>
    <col min="6170" max="6170" width="5.6640625" style="9" customWidth="1"/>
    <col min="6171" max="6400" width="12" style="9"/>
    <col min="6401" max="6401" width="19.1640625" style="9" customWidth="1"/>
    <col min="6402" max="6402" width="3.6640625" style="9" customWidth="1"/>
    <col min="6403" max="6408" width="3.5" style="9" customWidth="1"/>
    <col min="6409" max="6409" width="5.6640625" style="9" customWidth="1"/>
    <col min="6410" max="6411" width="3.5" style="9" customWidth="1"/>
    <col min="6412" max="6412" width="4.6640625" style="9" customWidth="1"/>
    <col min="6413" max="6424" width="3.5" style="9" customWidth="1"/>
    <col min="6425" max="6425" width="9.5" style="9" customWidth="1"/>
    <col min="6426" max="6426" width="5.6640625" style="9" customWidth="1"/>
    <col min="6427" max="6656" width="12" style="9"/>
    <col min="6657" max="6657" width="19.1640625" style="9" customWidth="1"/>
    <col min="6658" max="6658" width="3.6640625" style="9" customWidth="1"/>
    <col min="6659" max="6664" width="3.5" style="9" customWidth="1"/>
    <col min="6665" max="6665" width="5.6640625" style="9" customWidth="1"/>
    <col min="6666" max="6667" width="3.5" style="9" customWidth="1"/>
    <col min="6668" max="6668" width="4.6640625" style="9" customWidth="1"/>
    <col min="6669" max="6680" width="3.5" style="9" customWidth="1"/>
    <col min="6681" max="6681" width="9.5" style="9" customWidth="1"/>
    <col min="6682" max="6682" width="5.6640625" style="9" customWidth="1"/>
    <col min="6683" max="6912" width="12" style="9"/>
    <col min="6913" max="6913" width="19.1640625" style="9" customWidth="1"/>
    <col min="6914" max="6914" width="3.6640625" style="9" customWidth="1"/>
    <col min="6915" max="6920" width="3.5" style="9" customWidth="1"/>
    <col min="6921" max="6921" width="5.6640625" style="9" customWidth="1"/>
    <col min="6922" max="6923" width="3.5" style="9" customWidth="1"/>
    <col min="6924" max="6924" width="4.6640625" style="9" customWidth="1"/>
    <col min="6925" max="6936" width="3.5" style="9" customWidth="1"/>
    <col min="6937" max="6937" width="9.5" style="9" customWidth="1"/>
    <col min="6938" max="6938" width="5.6640625" style="9" customWidth="1"/>
    <col min="6939" max="7168" width="12" style="9"/>
    <col min="7169" max="7169" width="19.1640625" style="9" customWidth="1"/>
    <col min="7170" max="7170" width="3.6640625" style="9" customWidth="1"/>
    <col min="7171" max="7176" width="3.5" style="9" customWidth="1"/>
    <col min="7177" max="7177" width="5.6640625" style="9" customWidth="1"/>
    <col min="7178" max="7179" width="3.5" style="9" customWidth="1"/>
    <col min="7180" max="7180" width="4.6640625" style="9" customWidth="1"/>
    <col min="7181" max="7192" width="3.5" style="9" customWidth="1"/>
    <col min="7193" max="7193" width="9.5" style="9" customWidth="1"/>
    <col min="7194" max="7194" width="5.6640625" style="9" customWidth="1"/>
    <col min="7195" max="7424" width="12" style="9"/>
    <col min="7425" max="7425" width="19.1640625" style="9" customWidth="1"/>
    <col min="7426" max="7426" width="3.6640625" style="9" customWidth="1"/>
    <col min="7427" max="7432" width="3.5" style="9" customWidth="1"/>
    <col min="7433" max="7433" width="5.6640625" style="9" customWidth="1"/>
    <col min="7434" max="7435" width="3.5" style="9" customWidth="1"/>
    <col min="7436" max="7436" width="4.6640625" style="9" customWidth="1"/>
    <col min="7437" max="7448" width="3.5" style="9" customWidth="1"/>
    <col min="7449" max="7449" width="9.5" style="9" customWidth="1"/>
    <col min="7450" max="7450" width="5.6640625" style="9" customWidth="1"/>
    <col min="7451" max="7680" width="12" style="9"/>
    <col min="7681" max="7681" width="19.1640625" style="9" customWidth="1"/>
    <col min="7682" max="7682" width="3.6640625" style="9" customWidth="1"/>
    <col min="7683" max="7688" width="3.5" style="9" customWidth="1"/>
    <col min="7689" max="7689" width="5.6640625" style="9" customWidth="1"/>
    <col min="7690" max="7691" width="3.5" style="9" customWidth="1"/>
    <col min="7692" max="7692" width="4.6640625" style="9" customWidth="1"/>
    <col min="7693" max="7704" width="3.5" style="9" customWidth="1"/>
    <col min="7705" max="7705" width="9.5" style="9" customWidth="1"/>
    <col min="7706" max="7706" width="5.6640625" style="9" customWidth="1"/>
    <col min="7707" max="7936" width="12" style="9"/>
    <col min="7937" max="7937" width="19.1640625" style="9" customWidth="1"/>
    <col min="7938" max="7938" width="3.6640625" style="9" customWidth="1"/>
    <col min="7939" max="7944" width="3.5" style="9" customWidth="1"/>
    <col min="7945" max="7945" width="5.6640625" style="9" customWidth="1"/>
    <col min="7946" max="7947" width="3.5" style="9" customWidth="1"/>
    <col min="7948" max="7948" width="4.6640625" style="9" customWidth="1"/>
    <col min="7949" max="7960" width="3.5" style="9" customWidth="1"/>
    <col min="7961" max="7961" width="9.5" style="9" customWidth="1"/>
    <col min="7962" max="7962" width="5.6640625" style="9" customWidth="1"/>
    <col min="7963" max="8192" width="12" style="9"/>
    <col min="8193" max="8193" width="19.1640625" style="9" customWidth="1"/>
    <col min="8194" max="8194" width="3.6640625" style="9" customWidth="1"/>
    <col min="8195" max="8200" width="3.5" style="9" customWidth="1"/>
    <col min="8201" max="8201" width="5.6640625" style="9" customWidth="1"/>
    <col min="8202" max="8203" width="3.5" style="9" customWidth="1"/>
    <col min="8204" max="8204" width="4.6640625" style="9" customWidth="1"/>
    <col min="8205" max="8216" width="3.5" style="9" customWidth="1"/>
    <col min="8217" max="8217" width="9.5" style="9" customWidth="1"/>
    <col min="8218" max="8218" width="5.6640625" style="9" customWidth="1"/>
    <col min="8219" max="8448" width="12" style="9"/>
    <col min="8449" max="8449" width="19.1640625" style="9" customWidth="1"/>
    <col min="8450" max="8450" width="3.6640625" style="9" customWidth="1"/>
    <col min="8451" max="8456" width="3.5" style="9" customWidth="1"/>
    <col min="8457" max="8457" width="5.6640625" style="9" customWidth="1"/>
    <col min="8458" max="8459" width="3.5" style="9" customWidth="1"/>
    <col min="8460" max="8460" width="4.6640625" style="9" customWidth="1"/>
    <col min="8461" max="8472" width="3.5" style="9" customWidth="1"/>
    <col min="8473" max="8473" width="9.5" style="9" customWidth="1"/>
    <col min="8474" max="8474" width="5.6640625" style="9" customWidth="1"/>
    <col min="8475" max="8704" width="12" style="9"/>
    <col min="8705" max="8705" width="19.1640625" style="9" customWidth="1"/>
    <col min="8706" max="8706" width="3.6640625" style="9" customWidth="1"/>
    <col min="8707" max="8712" width="3.5" style="9" customWidth="1"/>
    <col min="8713" max="8713" width="5.6640625" style="9" customWidth="1"/>
    <col min="8714" max="8715" width="3.5" style="9" customWidth="1"/>
    <col min="8716" max="8716" width="4.6640625" style="9" customWidth="1"/>
    <col min="8717" max="8728" width="3.5" style="9" customWidth="1"/>
    <col min="8729" max="8729" width="9.5" style="9" customWidth="1"/>
    <col min="8730" max="8730" width="5.6640625" style="9" customWidth="1"/>
    <col min="8731" max="8960" width="12" style="9"/>
    <col min="8961" max="8961" width="19.1640625" style="9" customWidth="1"/>
    <col min="8962" max="8962" width="3.6640625" style="9" customWidth="1"/>
    <col min="8963" max="8968" width="3.5" style="9" customWidth="1"/>
    <col min="8969" max="8969" width="5.6640625" style="9" customWidth="1"/>
    <col min="8970" max="8971" width="3.5" style="9" customWidth="1"/>
    <col min="8972" max="8972" width="4.6640625" style="9" customWidth="1"/>
    <col min="8973" max="8984" width="3.5" style="9" customWidth="1"/>
    <col min="8985" max="8985" width="9.5" style="9" customWidth="1"/>
    <col min="8986" max="8986" width="5.6640625" style="9" customWidth="1"/>
    <col min="8987" max="9216" width="12" style="9"/>
    <col min="9217" max="9217" width="19.1640625" style="9" customWidth="1"/>
    <col min="9218" max="9218" width="3.6640625" style="9" customWidth="1"/>
    <col min="9219" max="9224" width="3.5" style="9" customWidth="1"/>
    <col min="9225" max="9225" width="5.6640625" style="9" customWidth="1"/>
    <col min="9226" max="9227" width="3.5" style="9" customWidth="1"/>
    <col min="9228" max="9228" width="4.6640625" style="9" customWidth="1"/>
    <col min="9229" max="9240" width="3.5" style="9" customWidth="1"/>
    <col min="9241" max="9241" width="9.5" style="9" customWidth="1"/>
    <col min="9242" max="9242" width="5.6640625" style="9" customWidth="1"/>
    <col min="9243" max="9472" width="12" style="9"/>
    <col min="9473" max="9473" width="19.1640625" style="9" customWidth="1"/>
    <col min="9474" max="9474" width="3.6640625" style="9" customWidth="1"/>
    <col min="9475" max="9480" width="3.5" style="9" customWidth="1"/>
    <col min="9481" max="9481" width="5.6640625" style="9" customWidth="1"/>
    <col min="9482" max="9483" width="3.5" style="9" customWidth="1"/>
    <col min="9484" max="9484" width="4.6640625" style="9" customWidth="1"/>
    <col min="9485" max="9496" width="3.5" style="9" customWidth="1"/>
    <col min="9497" max="9497" width="9.5" style="9" customWidth="1"/>
    <col min="9498" max="9498" width="5.6640625" style="9" customWidth="1"/>
    <col min="9499" max="9728" width="12" style="9"/>
    <col min="9729" max="9729" width="19.1640625" style="9" customWidth="1"/>
    <col min="9730" max="9730" width="3.6640625" style="9" customWidth="1"/>
    <col min="9731" max="9736" width="3.5" style="9" customWidth="1"/>
    <col min="9737" max="9737" width="5.6640625" style="9" customWidth="1"/>
    <col min="9738" max="9739" width="3.5" style="9" customWidth="1"/>
    <col min="9740" max="9740" width="4.6640625" style="9" customWidth="1"/>
    <col min="9741" max="9752" width="3.5" style="9" customWidth="1"/>
    <col min="9753" max="9753" width="9.5" style="9" customWidth="1"/>
    <col min="9754" max="9754" width="5.6640625" style="9" customWidth="1"/>
    <col min="9755" max="9984" width="12" style="9"/>
    <col min="9985" max="9985" width="19.1640625" style="9" customWidth="1"/>
    <col min="9986" max="9986" width="3.6640625" style="9" customWidth="1"/>
    <col min="9987" max="9992" width="3.5" style="9" customWidth="1"/>
    <col min="9993" max="9993" width="5.6640625" style="9" customWidth="1"/>
    <col min="9994" max="9995" width="3.5" style="9" customWidth="1"/>
    <col min="9996" max="9996" width="4.6640625" style="9" customWidth="1"/>
    <col min="9997" max="10008" width="3.5" style="9" customWidth="1"/>
    <col min="10009" max="10009" width="9.5" style="9" customWidth="1"/>
    <col min="10010" max="10010" width="5.6640625" style="9" customWidth="1"/>
    <col min="10011" max="10240" width="12" style="9"/>
    <col min="10241" max="10241" width="19.1640625" style="9" customWidth="1"/>
    <col min="10242" max="10242" width="3.6640625" style="9" customWidth="1"/>
    <col min="10243" max="10248" width="3.5" style="9" customWidth="1"/>
    <col min="10249" max="10249" width="5.6640625" style="9" customWidth="1"/>
    <col min="10250" max="10251" width="3.5" style="9" customWidth="1"/>
    <col min="10252" max="10252" width="4.6640625" style="9" customWidth="1"/>
    <col min="10253" max="10264" width="3.5" style="9" customWidth="1"/>
    <col min="10265" max="10265" width="9.5" style="9" customWidth="1"/>
    <col min="10266" max="10266" width="5.6640625" style="9" customWidth="1"/>
    <col min="10267" max="10496" width="12" style="9"/>
    <col min="10497" max="10497" width="19.1640625" style="9" customWidth="1"/>
    <col min="10498" max="10498" width="3.6640625" style="9" customWidth="1"/>
    <col min="10499" max="10504" width="3.5" style="9" customWidth="1"/>
    <col min="10505" max="10505" width="5.6640625" style="9" customWidth="1"/>
    <col min="10506" max="10507" width="3.5" style="9" customWidth="1"/>
    <col min="10508" max="10508" width="4.6640625" style="9" customWidth="1"/>
    <col min="10509" max="10520" width="3.5" style="9" customWidth="1"/>
    <col min="10521" max="10521" width="9.5" style="9" customWidth="1"/>
    <col min="10522" max="10522" width="5.6640625" style="9" customWidth="1"/>
    <col min="10523" max="10752" width="12" style="9"/>
    <col min="10753" max="10753" width="19.1640625" style="9" customWidth="1"/>
    <col min="10754" max="10754" width="3.6640625" style="9" customWidth="1"/>
    <col min="10755" max="10760" width="3.5" style="9" customWidth="1"/>
    <col min="10761" max="10761" width="5.6640625" style="9" customWidth="1"/>
    <col min="10762" max="10763" width="3.5" style="9" customWidth="1"/>
    <col min="10764" max="10764" width="4.6640625" style="9" customWidth="1"/>
    <col min="10765" max="10776" width="3.5" style="9" customWidth="1"/>
    <col min="10777" max="10777" width="9.5" style="9" customWidth="1"/>
    <col min="10778" max="10778" width="5.6640625" style="9" customWidth="1"/>
    <col min="10779" max="11008" width="12" style="9"/>
    <col min="11009" max="11009" width="19.1640625" style="9" customWidth="1"/>
    <col min="11010" max="11010" width="3.6640625" style="9" customWidth="1"/>
    <col min="11011" max="11016" width="3.5" style="9" customWidth="1"/>
    <col min="11017" max="11017" width="5.6640625" style="9" customWidth="1"/>
    <col min="11018" max="11019" width="3.5" style="9" customWidth="1"/>
    <col min="11020" max="11020" width="4.6640625" style="9" customWidth="1"/>
    <col min="11021" max="11032" width="3.5" style="9" customWidth="1"/>
    <col min="11033" max="11033" width="9.5" style="9" customWidth="1"/>
    <col min="11034" max="11034" width="5.6640625" style="9" customWidth="1"/>
    <col min="11035" max="11264" width="12" style="9"/>
    <col min="11265" max="11265" width="19.1640625" style="9" customWidth="1"/>
    <col min="11266" max="11266" width="3.6640625" style="9" customWidth="1"/>
    <col min="11267" max="11272" width="3.5" style="9" customWidth="1"/>
    <col min="11273" max="11273" width="5.6640625" style="9" customWidth="1"/>
    <col min="11274" max="11275" width="3.5" style="9" customWidth="1"/>
    <col min="11276" max="11276" width="4.6640625" style="9" customWidth="1"/>
    <col min="11277" max="11288" width="3.5" style="9" customWidth="1"/>
    <col min="11289" max="11289" width="9.5" style="9" customWidth="1"/>
    <col min="11290" max="11290" width="5.6640625" style="9" customWidth="1"/>
    <col min="11291" max="11520" width="12" style="9"/>
    <col min="11521" max="11521" width="19.1640625" style="9" customWidth="1"/>
    <col min="11522" max="11522" width="3.6640625" style="9" customWidth="1"/>
    <col min="11523" max="11528" width="3.5" style="9" customWidth="1"/>
    <col min="11529" max="11529" width="5.6640625" style="9" customWidth="1"/>
    <col min="11530" max="11531" width="3.5" style="9" customWidth="1"/>
    <col min="11532" max="11532" width="4.6640625" style="9" customWidth="1"/>
    <col min="11533" max="11544" width="3.5" style="9" customWidth="1"/>
    <col min="11545" max="11545" width="9.5" style="9" customWidth="1"/>
    <col min="11546" max="11546" width="5.6640625" style="9" customWidth="1"/>
    <col min="11547" max="11776" width="12" style="9"/>
    <col min="11777" max="11777" width="19.1640625" style="9" customWidth="1"/>
    <col min="11778" max="11778" width="3.6640625" style="9" customWidth="1"/>
    <col min="11779" max="11784" width="3.5" style="9" customWidth="1"/>
    <col min="11785" max="11785" width="5.6640625" style="9" customWidth="1"/>
    <col min="11786" max="11787" width="3.5" style="9" customWidth="1"/>
    <col min="11788" max="11788" width="4.6640625" style="9" customWidth="1"/>
    <col min="11789" max="11800" width="3.5" style="9" customWidth="1"/>
    <col min="11801" max="11801" width="9.5" style="9" customWidth="1"/>
    <col min="11802" max="11802" width="5.6640625" style="9" customWidth="1"/>
    <col min="11803" max="12032" width="12" style="9"/>
    <col min="12033" max="12033" width="19.1640625" style="9" customWidth="1"/>
    <col min="12034" max="12034" width="3.6640625" style="9" customWidth="1"/>
    <col min="12035" max="12040" width="3.5" style="9" customWidth="1"/>
    <col min="12041" max="12041" width="5.6640625" style="9" customWidth="1"/>
    <col min="12042" max="12043" width="3.5" style="9" customWidth="1"/>
    <col min="12044" max="12044" width="4.6640625" style="9" customWidth="1"/>
    <col min="12045" max="12056" width="3.5" style="9" customWidth="1"/>
    <col min="12057" max="12057" width="9.5" style="9" customWidth="1"/>
    <col min="12058" max="12058" width="5.6640625" style="9" customWidth="1"/>
    <col min="12059" max="12288" width="12" style="9"/>
    <col min="12289" max="12289" width="19.1640625" style="9" customWidth="1"/>
    <col min="12290" max="12290" width="3.6640625" style="9" customWidth="1"/>
    <col min="12291" max="12296" width="3.5" style="9" customWidth="1"/>
    <col min="12297" max="12297" width="5.6640625" style="9" customWidth="1"/>
    <col min="12298" max="12299" width="3.5" style="9" customWidth="1"/>
    <col min="12300" max="12300" width="4.6640625" style="9" customWidth="1"/>
    <col min="12301" max="12312" width="3.5" style="9" customWidth="1"/>
    <col min="12313" max="12313" width="9.5" style="9" customWidth="1"/>
    <col min="12314" max="12314" width="5.6640625" style="9" customWidth="1"/>
    <col min="12315" max="12544" width="12" style="9"/>
    <col min="12545" max="12545" width="19.1640625" style="9" customWidth="1"/>
    <col min="12546" max="12546" width="3.6640625" style="9" customWidth="1"/>
    <col min="12547" max="12552" width="3.5" style="9" customWidth="1"/>
    <col min="12553" max="12553" width="5.6640625" style="9" customWidth="1"/>
    <col min="12554" max="12555" width="3.5" style="9" customWidth="1"/>
    <col min="12556" max="12556" width="4.6640625" style="9" customWidth="1"/>
    <col min="12557" max="12568" width="3.5" style="9" customWidth="1"/>
    <col min="12569" max="12569" width="9.5" style="9" customWidth="1"/>
    <col min="12570" max="12570" width="5.6640625" style="9" customWidth="1"/>
    <col min="12571" max="12800" width="12" style="9"/>
    <col min="12801" max="12801" width="19.1640625" style="9" customWidth="1"/>
    <col min="12802" max="12802" width="3.6640625" style="9" customWidth="1"/>
    <col min="12803" max="12808" width="3.5" style="9" customWidth="1"/>
    <col min="12809" max="12809" width="5.6640625" style="9" customWidth="1"/>
    <col min="12810" max="12811" width="3.5" style="9" customWidth="1"/>
    <col min="12812" max="12812" width="4.6640625" style="9" customWidth="1"/>
    <col min="12813" max="12824" width="3.5" style="9" customWidth="1"/>
    <col min="12825" max="12825" width="9.5" style="9" customWidth="1"/>
    <col min="12826" max="12826" width="5.6640625" style="9" customWidth="1"/>
    <col min="12827" max="13056" width="12" style="9"/>
    <col min="13057" max="13057" width="19.1640625" style="9" customWidth="1"/>
    <col min="13058" max="13058" width="3.6640625" style="9" customWidth="1"/>
    <col min="13059" max="13064" width="3.5" style="9" customWidth="1"/>
    <col min="13065" max="13065" width="5.6640625" style="9" customWidth="1"/>
    <col min="13066" max="13067" width="3.5" style="9" customWidth="1"/>
    <col min="13068" max="13068" width="4.6640625" style="9" customWidth="1"/>
    <col min="13069" max="13080" width="3.5" style="9" customWidth="1"/>
    <col min="13081" max="13081" width="9.5" style="9" customWidth="1"/>
    <col min="13082" max="13082" width="5.6640625" style="9" customWidth="1"/>
    <col min="13083" max="13312" width="12" style="9"/>
    <col min="13313" max="13313" width="19.1640625" style="9" customWidth="1"/>
    <col min="13314" max="13314" width="3.6640625" style="9" customWidth="1"/>
    <col min="13315" max="13320" width="3.5" style="9" customWidth="1"/>
    <col min="13321" max="13321" width="5.6640625" style="9" customWidth="1"/>
    <col min="13322" max="13323" width="3.5" style="9" customWidth="1"/>
    <col min="13324" max="13324" width="4.6640625" style="9" customWidth="1"/>
    <col min="13325" max="13336" width="3.5" style="9" customWidth="1"/>
    <col min="13337" max="13337" width="9.5" style="9" customWidth="1"/>
    <col min="13338" max="13338" width="5.6640625" style="9" customWidth="1"/>
    <col min="13339" max="13568" width="12" style="9"/>
    <col min="13569" max="13569" width="19.1640625" style="9" customWidth="1"/>
    <col min="13570" max="13570" width="3.6640625" style="9" customWidth="1"/>
    <col min="13571" max="13576" width="3.5" style="9" customWidth="1"/>
    <col min="13577" max="13577" width="5.6640625" style="9" customWidth="1"/>
    <col min="13578" max="13579" width="3.5" style="9" customWidth="1"/>
    <col min="13580" max="13580" width="4.6640625" style="9" customWidth="1"/>
    <col min="13581" max="13592" width="3.5" style="9" customWidth="1"/>
    <col min="13593" max="13593" width="9.5" style="9" customWidth="1"/>
    <col min="13594" max="13594" width="5.6640625" style="9" customWidth="1"/>
    <col min="13595" max="13824" width="12" style="9"/>
    <col min="13825" max="13825" width="19.1640625" style="9" customWidth="1"/>
    <col min="13826" max="13826" width="3.6640625" style="9" customWidth="1"/>
    <col min="13827" max="13832" width="3.5" style="9" customWidth="1"/>
    <col min="13833" max="13833" width="5.6640625" style="9" customWidth="1"/>
    <col min="13834" max="13835" width="3.5" style="9" customWidth="1"/>
    <col min="13836" max="13836" width="4.6640625" style="9" customWidth="1"/>
    <col min="13837" max="13848" width="3.5" style="9" customWidth="1"/>
    <col min="13849" max="13849" width="9.5" style="9" customWidth="1"/>
    <col min="13850" max="13850" width="5.6640625" style="9" customWidth="1"/>
    <col min="13851" max="14080" width="12" style="9"/>
    <col min="14081" max="14081" width="19.1640625" style="9" customWidth="1"/>
    <col min="14082" max="14082" width="3.6640625" style="9" customWidth="1"/>
    <col min="14083" max="14088" width="3.5" style="9" customWidth="1"/>
    <col min="14089" max="14089" width="5.6640625" style="9" customWidth="1"/>
    <col min="14090" max="14091" width="3.5" style="9" customWidth="1"/>
    <col min="14092" max="14092" width="4.6640625" style="9" customWidth="1"/>
    <col min="14093" max="14104" width="3.5" style="9" customWidth="1"/>
    <col min="14105" max="14105" width="9.5" style="9" customWidth="1"/>
    <col min="14106" max="14106" width="5.6640625" style="9" customWidth="1"/>
    <col min="14107" max="14336" width="12" style="9"/>
    <col min="14337" max="14337" width="19.1640625" style="9" customWidth="1"/>
    <col min="14338" max="14338" width="3.6640625" style="9" customWidth="1"/>
    <col min="14339" max="14344" width="3.5" style="9" customWidth="1"/>
    <col min="14345" max="14345" width="5.6640625" style="9" customWidth="1"/>
    <col min="14346" max="14347" width="3.5" style="9" customWidth="1"/>
    <col min="14348" max="14348" width="4.6640625" style="9" customWidth="1"/>
    <col min="14349" max="14360" width="3.5" style="9" customWidth="1"/>
    <col min="14361" max="14361" width="9.5" style="9" customWidth="1"/>
    <col min="14362" max="14362" width="5.6640625" style="9" customWidth="1"/>
    <col min="14363" max="14592" width="12" style="9"/>
    <col min="14593" max="14593" width="19.1640625" style="9" customWidth="1"/>
    <col min="14594" max="14594" width="3.6640625" style="9" customWidth="1"/>
    <col min="14595" max="14600" width="3.5" style="9" customWidth="1"/>
    <col min="14601" max="14601" width="5.6640625" style="9" customWidth="1"/>
    <col min="14602" max="14603" width="3.5" style="9" customWidth="1"/>
    <col min="14604" max="14604" width="4.6640625" style="9" customWidth="1"/>
    <col min="14605" max="14616" width="3.5" style="9" customWidth="1"/>
    <col min="14617" max="14617" width="9.5" style="9" customWidth="1"/>
    <col min="14618" max="14618" width="5.6640625" style="9" customWidth="1"/>
    <col min="14619" max="14848" width="12" style="9"/>
    <col min="14849" max="14849" width="19.1640625" style="9" customWidth="1"/>
    <col min="14850" max="14850" width="3.6640625" style="9" customWidth="1"/>
    <col min="14851" max="14856" width="3.5" style="9" customWidth="1"/>
    <col min="14857" max="14857" width="5.6640625" style="9" customWidth="1"/>
    <col min="14858" max="14859" width="3.5" style="9" customWidth="1"/>
    <col min="14860" max="14860" width="4.6640625" style="9" customWidth="1"/>
    <col min="14861" max="14872" width="3.5" style="9" customWidth="1"/>
    <col min="14873" max="14873" width="9.5" style="9" customWidth="1"/>
    <col min="14874" max="14874" width="5.6640625" style="9" customWidth="1"/>
    <col min="14875" max="15104" width="12" style="9"/>
    <col min="15105" max="15105" width="19.1640625" style="9" customWidth="1"/>
    <col min="15106" max="15106" width="3.6640625" style="9" customWidth="1"/>
    <col min="15107" max="15112" width="3.5" style="9" customWidth="1"/>
    <col min="15113" max="15113" width="5.6640625" style="9" customWidth="1"/>
    <col min="15114" max="15115" width="3.5" style="9" customWidth="1"/>
    <col min="15116" max="15116" width="4.6640625" style="9" customWidth="1"/>
    <col min="15117" max="15128" width="3.5" style="9" customWidth="1"/>
    <col min="15129" max="15129" width="9.5" style="9" customWidth="1"/>
    <col min="15130" max="15130" width="5.6640625" style="9" customWidth="1"/>
    <col min="15131" max="15360" width="12" style="9"/>
    <col min="15361" max="15361" width="19.1640625" style="9" customWidth="1"/>
    <col min="15362" max="15362" width="3.6640625" style="9" customWidth="1"/>
    <col min="15363" max="15368" width="3.5" style="9" customWidth="1"/>
    <col min="15369" max="15369" width="5.6640625" style="9" customWidth="1"/>
    <col min="15370" max="15371" width="3.5" style="9" customWidth="1"/>
    <col min="15372" max="15372" width="4.6640625" style="9" customWidth="1"/>
    <col min="15373" max="15384" width="3.5" style="9" customWidth="1"/>
    <col min="15385" max="15385" width="9.5" style="9" customWidth="1"/>
    <col min="15386" max="15386" width="5.6640625" style="9" customWidth="1"/>
    <col min="15387" max="15616" width="12" style="9"/>
    <col min="15617" max="15617" width="19.1640625" style="9" customWidth="1"/>
    <col min="15618" max="15618" width="3.6640625" style="9" customWidth="1"/>
    <col min="15619" max="15624" width="3.5" style="9" customWidth="1"/>
    <col min="15625" max="15625" width="5.6640625" style="9" customWidth="1"/>
    <col min="15626" max="15627" width="3.5" style="9" customWidth="1"/>
    <col min="15628" max="15628" width="4.6640625" style="9" customWidth="1"/>
    <col min="15629" max="15640" width="3.5" style="9" customWidth="1"/>
    <col min="15641" max="15641" width="9.5" style="9" customWidth="1"/>
    <col min="15642" max="15642" width="5.6640625" style="9" customWidth="1"/>
    <col min="15643" max="15872" width="12" style="9"/>
    <col min="15873" max="15873" width="19.1640625" style="9" customWidth="1"/>
    <col min="15874" max="15874" width="3.6640625" style="9" customWidth="1"/>
    <col min="15875" max="15880" width="3.5" style="9" customWidth="1"/>
    <col min="15881" max="15881" width="5.6640625" style="9" customWidth="1"/>
    <col min="15882" max="15883" width="3.5" style="9" customWidth="1"/>
    <col min="15884" max="15884" width="4.6640625" style="9" customWidth="1"/>
    <col min="15885" max="15896" width="3.5" style="9" customWidth="1"/>
    <col min="15897" max="15897" width="9.5" style="9" customWidth="1"/>
    <col min="15898" max="15898" width="5.6640625" style="9" customWidth="1"/>
    <col min="15899" max="16128" width="12" style="9"/>
    <col min="16129" max="16129" width="19.1640625" style="9" customWidth="1"/>
    <col min="16130" max="16130" width="3.6640625" style="9" customWidth="1"/>
    <col min="16131" max="16136" width="3.5" style="9" customWidth="1"/>
    <col min="16137" max="16137" width="5.6640625" style="9" customWidth="1"/>
    <col min="16138" max="16139" width="3.5" style="9" customWidth="1"/>
    <col min="16140" max="16140" width="4.6640625" style="9" customWidth="1"/>
    <col min="16141" max="16152" width="3.5" style="9" customWidth="1"/>
    <col min="16153" max="16153" width="9.5" style="9" customWidth="1"/>
    <col min="16154" max="16154" width="5.6640625" style="9" customWidth="1"/>
    <col min="16155" max="16384" width="12" style="9"/>
  </cols>
  <sheetData>
    <row r="1" spans="1:26" ht="24.95" customHeight="1">
      <c r="A1" s="90" t="s">
        <v>50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</row>
    <row r="2" spans="1:26" ht="20.100000000000001" customHeight="1">
      <c r="A2" s="50" t="s">
        <v>42</v>
      </c>
      <c r="B2" s="94" t="s">
        <v>23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6"/>
      <c r="Y2" s="94" t="s">
        <v>43</v>
      </c>
      <c r="Z2" s="97"/>
    </row>
    <row r="3" spans="1:26" ht="20.100000000000001" customHeight="1">
      <c r="A3" s="17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9"/>
      <c r="Z3" s="20"/>
    </row>
    <row r="4" spans="1:26" ht="20.100000000000001" customHeight="1">
      <c r="A4" s="17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9"/>
      <c r="Z4" s="20"/>
    </row>
    <row r="5" spans="1:26" ht="20.100000000000001" customHeight="1">
      <c r="A5" s="17"/>
      <c r="B5" s="18"/>
      <c r="C5" s="18"/>
      <c r="D5" s="18"/>
      <c r="E5" s="18"/>
      <c r="F5" s="18"/>
      <c r="G5" s="18"/>
      <c r="H5" s="21" t="s">
        <v>24</v>
      </c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9"/>
      <c r="Z5" s="20"/>
    </row>
    <row r="6" spans="1:26" ht="20.100000000000001" customHeight="1">
      <c r="A6" s="17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9"/>
      <c r="Z6" s="20"/>
    </row>
    <row r="7" spans="1:26" ht="20.100000000000001" customHeight="1">
      <c r="A7" s="17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98" t="s">
        <v>25</v>
      </c>
      <c r="W7" s="18"/>
      <c r="X7" s="18"/>
      <c r="Y7" s="19"/>
      <c r="Z7" s="20"/>
    </row>
    <row r="8" spans="1:26" ht="20.100000000000001" customHeight="1">
      <c r="A8" s="17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99"/>
      <c r="W8" s="18"/>
      <c r="X8" s="18"/>
      <c r="Y8" s="19"/>
      <c r="Z8" s="20"/>
    </row>
    <row r="9" spans="1:26" ht="20.100000000000001" customHeight="1">
      <c r="A9" s="17"/>
      <c r="B9" s="18"/>
      <c r="C9" s="18"/>
      <c r="D9" s="18"/>
      <c r="E9" s="18"/>
      <c r="F9" s="18"/>
      <c r="G9" s="18"/>
      <c r="H9" s="18"/>
      <c r="I9" s="18"/>
      <c r="J9" s="18"/>
      <c r="K9" s="100" t="s">
        <v>26</v>
      </c>
      <c r="L9" s="101"/>
      <c r="M9" s="101"/>
      <c r="N9" s="18"/>
      <c r="O9" s="18"/>
      <c r="P9" s="18"/>
      <c r="Q9" s="18"/>
      <c r="R9" s="18"/>
      <c r="S9" s="18"/>
      <c r="T9" s="18"/>
      <c r="U9" s="18"/>
      <c r="V9" s="99"/>
      <c r="W9" s="18"/>
      <c r="X9" s="18"/>
      <c r="Y9" s="19"/>
      <c r="Z9" s="20"/>
    </row>
    <row r="10" spans="1:26" ht="20.100000000000001" customHeight="1">
      <c r="A10" s="17"/>
      <c r="B10" s="18"/>
      <c r="C10" s="18"/>
      <c r="D10" s="18"/>
      <c r="E10" s="18"/>
      <c r="F10" s="18"/>
      <c r="G10" s="18"/>
      <c r="H10" s="18"/>
      <c r="I10" s="18"/>
      <c r="J10" s="18"/>
      <c r="K10" s="101"/>
      <c r="L10" s="101"/>
      <c r="M10" s="101"/>
      <c r="N10" s="18"/>
      <c r="O10" s="18"/>
      <c r="P10" s="18"/>
      <c r="Q10" s="21" t="s">
        <v>27</v>
      </c>
      <c r="R10" s="18"/>
      <c r="S10" s="18"/>
      <c r="T10" s="18"/>
      <c r="U10" s="18"/>
      <c r="V10" s="99"/>
      <c r="W10" s="18"/>
      <c r="X10" s="18"/>
      <c r="Y10" s="19"/>
      <c r="Z10" s="20"/>
    </row>
    <row r="11" spans="1:26" ht="20.100000000000001" customHeight="1">
      <c r="A11" s="17"/>
      <c r="B11" s="18"/>
      <c r="C11" s="18"/>
      <c r="D11" s="18"/>
      <c r="E11" s="18"/>
      <c r="F11" s="18"/>
      <c r="G11" s="18"/>
      <c r="H11" s="18"/>
      <c r="I11" s="102" t="s">
        <v>28</v>
      </c>
      <c r="J11" s="103"/>
      <c r="K11" s="103"/>
      <c r="L11" s="18"/>
      <c r="M11" s="18"/>
      <c r="N11" s="18"/>
      <c r="O11" s="18"/>
      <c r="P11" s="18"/>
      <c r="Q11" s="21" t="s">
        <v>29</v>
      </c>
      <c r="R11" s="18"/>
      <c r="S11" s="18"/>
      <c r="T11" s="18"/>
      <c r="U11" s="18"/>
      <c r="V11" s="99"/>
      <c r="W11" s="18"/>
      <c r="X11" s="18"/>
      <c r="Y11" s="19"/>
      <c r="Z11" s="20"/>
    </row>
    <row r="12" spans="1:26" ht="20.100000000000001" customHeight="1">
      <c r="A12" s="17"/>
      <c r="B12" s="18"/>
      <c r="C12" s="18"/>
      <c r="D12" s="18"/>
      <c r="E12" s="18"/>
      <c r="F12" s="18"/>
      <c r="G12" s="18"/>
      <c r="H12" s="18"/>
      <c r="I12" s="103"/>
      <c r="J12" s="103"/>
      <c r="K12" s="103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99"/>
      <c r="W12" s="18"/>
      <c r="X12" s="18"/>
      <c r="Y12" s="19"/>
      <c r="Z12" s="20"/>
    </row>
    <row r="13" spans="1:26" ht="20.100000000000001" customHeight="1">
      <c r="A13" s="17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9"/>
      <c r="Z13" s="20"/>
    </row>
    <row r="14" spans="1:26" ht="20.100000000000001" customHeight="1">
      <c r="A14" s="17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91" t="s">
        <v>30</v>
      </c>
      <c r="P14" s="92"/>
      <c r="Q14" s="92"/>
      <c r="R14" s="92"/>
      <c r="S14" s="92"/>
      <c r="T14" s="93"/>
      <c r="U14" s="18"/>
      <c r="V14" s="18"/>
      <c r="W14" s="18"/>
      <c r="X14" s="18"/>
      <c r="Y14" s="19"/>
      <c r="Z14" s="20"/>
    </row>
    <row r="15" spans="1:26" ht="20.100000000000001" customHeight="1">
      <c r="A15" s="17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9"/>
      <c r="Z15" s="20"/>
    </row>
    <row r="16" spans="1:26" ht="24.95" customHeight="1">
      <c r="A16" s="17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9"/>
      <c r="Z16" s="20"/>
    </row>
    <row r="17" spans="1:26" ht="24.95" customHeight="1">
      <c r="A17" s="17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9"/>
      <c r="Z17" s="20"/>
    </row>
    <row r="18" spans="1:26" ht="24.95" customHeight="1">
      <c r="A18" s="26" t="s">
        <v>45</v>
      </c>
      <c r="C18" s="21" t="s">
        <v>31</v>
      </c>
      <c r="D18" s="21"/>
      <c r="E18" s="21"/>
      <c r="F18" s="21"/>
      <c r="G18" s="21"/>
      <c r="H18" s="21"/>
      <c r="I18" s="21"/>
      <c r="J18" s="21"/>
      <c r="K18" s="21"/>
      <c r="L18" s="21"/>
      <c r="M18" s="21"/>
      <c r="S18" s="23"/>
      <c r="X18" s="9" t="s">
        <v>32</v>
      </c>
      <c r="Y18" s="24">
        <v>1</v>
      </c>
      <c r="Z18" s="25" t="s">
        <v>20</v>
      </c>
    </row>
    <row r="19" spans="1:26" ht="24.95" customHeight="1">
      <c r="A19" s="26" t="s">
        <v>44</v>
      </c>
      <c r="C19" s="27"/>
      <c r="F19" s="23"/>
      <c r="G19" s="23"/>
      <c r="I19" s="23"/>
      <c r="J19" s="23"/>
      <c r="L19" s="23"/>
      <c r="M19" s="23"/>
      <c r="O19" s="23"/>
      <c r="P19" s="23"/>
      <c r="S19" s="23"/>
      <c r="T19" s="23"/>
      <c r="Y19" s="28"/>
      <c r="Z19" s="25"/>
    </row>
    <row r="20" spans="1:26" ht="24.95" customHeight="1">
      <c r="A20" s="26"/>
      <c r="C20" s="27"/>
      <c r="F20" s="23"/>
      <c r="G20" s="23"/>
      <c r="I20" s="23"/>
      <c r="J20" s="23"/>
      <c r="L20" s="23"/>
      <c r="M20" s="23"/>
      <c r="O20" s="23"/>
      <c r="P20" s="23"/>
      <c r="S20" s="23"/>
      <c r="T20" s="23"/>
      <c r="Y20" s="28"/>
      <c r="Z20" s="25"/>
    </row>
    <row r="21" spans="1:26" ht="24.95" customHeight="1">
      <c r="A21" s="26" t="s">
        <v>46</v>
      </c>
      <c r="C21" s="21" t="s">
        <v>33</v>
      </c>
      <c r="F21" s="23"/>
      <c r="G21" s="23"/>
      <c r="I21" s="23"/>
      <c r="J21" s="23"/>
      <c r="L21" s="23"/>
      <c r="M21" s="23"/>
      <c r="O21" s="23"/>
      <c r="P21" s="23"/>
      <c r="S21" s="23"/>
      <c r="T21" s="23"/>
      <c r="X21" s="9" t="s">
        <v>32</v>
      </c>
      <c r="Y21" s="28">
        <v>2</v>
      </c>
      <c r="Z21" s="25" t="s">
        <v>49</v>
      </c>
    </row>
    <row r="22" spans="1:26" ht="24.95" customHeight="1">
      <c r="A22" s="26" t="s">
        <v>44</v>
      </c>
      <c r="F22" s="23"/>
      <c r="G22" s="23"/>
      <c r="J22" s="23"/>
      <c r="K22" s="23"/>
      <c r="N22" s="23"/>
      <c r="O22" s="23"/>
      <c r="Y22" s="28"/>
      <c r="Z22" s="25"/>
    </row>
    <row r="23" spans="1:26" ht="24.95" customHeight="1">
      <c r="A23" s="26"/>
      <c r="F23" s="23"/>
      <c r="G23" s="23"/>
      <c r="J23" s="23"/>
      <c r="K23" s="23"/>
      <c r="N23" s="23"/>
      <c r="O23" s="23"/>
      <c r="Y23" s="28"/>
      <c r="Z23" s="25"/>
    </row>
    <row r="24" spans="1:26" ht="24.95" customHeight="1">
      <c r="A24" s="26" t="s">
        <v>47</v>
      </c>
      <c r="C24" s="21" t="s">
        <v>31</v>
      </c>
      <c r="F24" s="23"/>
      <c r="G24" s="23"/>
      <c r="I24" s="23"/>
      <c r="J24" s="23"/>
      <c r="L24" s="23"/>
      <c r="M24" s="23"/>
      <c r="X24" s="9" t="s">
        <v>32</v>
      </c>
      <c r="Y24" s="24">
        <v>0.3</v>
      </c>
      <c r="Z24" s="25" t="s">
        <v>34</v>
      </c>
    </row>
    <row r="25" spans="1:26" ht="24.95" customHeight="1">
      <c r="A25" s="26" t="s">
        <v>48</v>
      </c>
      <c r="C25" s="21"/>
      <c r="F25" s="23"/>
      <c r="G25" s="23"/>
      <c r="I25" s="23"/>
      <c r="J25" s="23"/>
      <c r="L25" s="23"/>
      <c r="M25" s="23"/>
      <c r="Y25" s="28"/>
      <c r="Z25" s="25"/>
    </row>
    <row r="26" spans="1:26" ht="24.95" customHeight="1">
      <c r="A26" s="26"/>
      <c r="C26" s="21"/>
      <c r="F26" s="23"/>
      <c r="G26" s="23"/>
      <c r="I26" s="23"/>
      <c r="J26" s="23"/>
      <c r="L26" s="23"/>
      <c r="M26" s="23"/>
      <c r="Y26" s="28"/>
      <c r="Z26" s="25"/>
    </row>
    <row r="27" spans="1:26" ht="24.95" customHeight="1">
      <c r="A27" s="26" t="s">
        <v>21</v>
      </c>
      <c r="C27" s="21" t="s">
        <v>33</v>
      </c>
      <c r="F27" s="23"/>
      <c r="G27" s="23"/>
      <c r="I27" s="23"/>
      <c r="J27" s="23"/>
      <c r="L27" s="23"/>
      <c r="M27" s="23"/>
      <c r="X27" s="9" t="s">
        <v>32</v>
      </c>
      <c r="Y27" s="24">
        <v>0.15</v>
      </c>
      <c r="Z27" s="25" t="s">
        <v>34</v>
      </c>
    </row>
    <row r="28" spans="1:26" ht="24.95" customHeight="1">
      <c r="A28" s="26" t="s">
        <v>48</v>
      </c>
      <c r="C28" s="21"/>
      <c r="F28" s="23"/>
      <c r="G28" s="23"/>
      <c r="I28" s="23"/>
      <c r="J28" s="23"/>
      <c r="L28" s="23"/>
      <c r="M28" s="23"/>
      <c r="Y28" s="28"/>
      <c r="Z28" s="25"/>
    </row>
    <row r="29" spans="1:26" ht="24.95" customHeight="1">
      <c r="A29" s="26"/>
      <c r="F29" s="23"/>
      <c r="G29" s="23"/>
      <c r="H29" s="23"/>
      <c r="I29" s="18"/>
      <c r="J29" s="23"/>
      <c r="K29" s="23"/>
      <c r="M29" s="23"/>
      <c r="N29" s="23"/>
      <c r="O29" s="23"/>
      <c r="P29" s="23"/>
      <c r="Q29" s="23"/>
      <c r="Y29" s="29"/>
      <c r="Z29" s="25"/>
    </row>
    <row r="30" spans="1:26" ht="24.95" customHeight="1">
      <c r="A30" s="22"/>
      <c r="F30" s="23"/>
      <c r="G30" s="23"/>
      <c r="H30" s="23"/>
      <c r="I30" s="18"/>
      <c r="J30" s="23"/>
      <c r="K30" s="23"/>
      <c r="M30" s="23"/>
      <c r="N30" s="23"/>
      <c r="O30" s="23"/>
      <c r="P30" s="23"/>
      <c r="Q30" s="23"/>
      <c r="Y30" s="29"/>
      <c r="Z30" s="25"/>
    </row>
    <row r="31" spans="1:26" ht="24.95" customHeight="1">
      <c r="A31" s="26"/>
      <c r="C31" s="23"/>
      <c r="D31" s="23"/>
      <c r="F31" s="23"/>
      <c r="G31" s="23"/>
      <c r="H31" s="23"/>
      <c r="I31" s="18"/>
      <c r="J31" s="23"/>
      <c r="K31" s="23"/>
      <c r="M31" s="23"/>
      <c r="N31" s="23"/>
      <c r="O31" s="23"/>
      <c r="P31" s="23"/>
      <c r="Q31" s="23"/>
      <c r="Y31" s="29"/>
      <c r="Z31" s="25"/>
    </row>
    <row r="32" spans="1:26" ht="24.95" customHeight="1">
      <c r="A32" s="30"/>
      <c r="B32" s="31"/>
      <c r="C32" s="32"/>
      <c r="D32" s="31"/>
      <c r="E32" s="31"/>
      <c r="F32" s="33"/>
      <c r="G32" s="33"/>
      <c r="H32" s="31"/>
      <c r="I32" s="33"/>
      <c r="J32" s="33"/>
      <c r="K32" s="31"/>
      <c r="L32" s="31"/>
      <c r="M32" s="34"/>
      <c r="N32" s="31"/>
      <c r="O32" s="31"/>
      <c r="P32" s="33"/>
      <c r="Q32" s="33"/>
      <c r="R32" s="34"/>
      <c r="S32" s="34"/>
      <c r="T32" s="31"/>
      <c r="U32" s="31"/>
      <c r="V32" s="31"/>
      <c r="W32" s="31"/>
      <c r="X32" s="31"/>
      <c r="Y32" s="35"/>
      <c r="Z32" s="36"/>
    </row>
    <row r="33" ht="24.95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</sheetData>
  <mergeCells count="7">
    <mergeCell ref="A1:Z1"/>
    <mergeCell ref="O14:T14"/>
    <mergeCell ref="B2:X2"/>
    <mergeCell ref="Y2:Z2"/>
    <mergeCell ref="V7:V12"/>
    <mergeCell ref="K9:M10"/>
    <mergeCell ref="I11:K12"/>
  </mergeCells>
  <phoneticPr fontId="11" type="noConversion"/>
  <printOptions horizontalCentered="1" gridLinesSet="0"/>
  <pageMargins left="0.74803149606299213" right="0.6692913385826772" top="0.98425196850393704" bottom="0.78740157480314965" header="0.39370078740157483" footer="0.39370078740157483"/>
  <pageSetup paperSize="9" scale="95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6</vt:i4>
      </vt:variant>
      <vt:variant>
        <vt:lpstr>이름 지정된 범위</vt:lpstr>
      </vt:variant>
      <vt:variant>
        <vt:i4>3</vt:i4>
      </vt:variant>
    </vt:vector>
  </HeadingPairs>
  <TitlesOfParts>
    <vt:vector size="9" baseType="lpstr">
      <vt:lpstr>돌망태헐기및쌓기수량</vt:lpstr>
      <vt:lpstr>돌망태 자재집계표</vt:lpstr>
      <vt:lpstr>돌망태헐기및쌓기 전체수량집계표</vt:lpstr>
      <vt:lpstr>돌망태 총괄수량집계표</vt:lpstr>
      <vt:lpstr>연장및면적산출</vt:lpstr>
      <vt:lpstr>돌망태수량</vt:lpstr>
      <vt:lpstr>'돌망태 자재집계표'!Print_Area</vt:lpstr>
      <vt:lpstr>돌망태헐기및쌓기수량!Print_Area</vt:lpstr>
      <vt:lpstr>연장및면적산출!Print_Area</vt:lpstr>
    </vt:vector>
  </TitlesOfParts>
  <Company>XP SP3 FINAL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Hyun-Su</dc:creator>
  <cp:lastModifiedBy>신희성업무 신희성업무</cp:lastModifiedBy>
  <cp:lastPrinted>2020-10-05T02:24:22Z</cp:lastPrinted>
  <dcterms:created xsi:type="dcterms:W3CDTF">2008-11-17T11:11:30Z</dcterms:created>
  <dcterms:modified xsi:type="dcterms:W3CDTF">2024-06-23T14:34:19Z</dcterms:modified>
</cp:coreProperties>
</file>